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0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<sst xmlns="http://schemas.openxmlformats.org/spreadsheetml/2006/main" count="284" uniqueCount="133">
  <si>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</si>
  <si>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</si>
  <si>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</si>
  <si>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</si>
  <si>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</si>
  <si>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</si>
  <si>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</si>
  <si>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</si>
  <si>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</si>
  <si>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</si>
  <si>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</si>
  <si>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</si>
  <si>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</si>
  <si>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</si>
  <si>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</si>
  <si>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</si>
  <si>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</si>
  <si>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</si>
  <si>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</si>
  <si>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</si>
  <si>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</si>
  <si>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</si>
  <si>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</si>
  <si>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</si>
  <si>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</si>
  <si>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</si>
  <si>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</si>
  <si>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</si>
  <si>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</si>
  <si>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</si>
  <si>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</si>
  <si>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</si>
  <si>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</si>
  <si>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</si>
  <si>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</si>
  <si>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</si>
  <si>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</si>
  <si>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</si>
  <si>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</si>
  <si>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</si>
  <si>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</si>
  <si>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</si>
  <si>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</si>
  <si>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</si>
  <si>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</si>
  <si>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</si>
  <si>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</si>
  <si>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</si>
  <si>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Rashodi poslovanja</t>
  </si>
  <si>
    <t>Oznaka                           rač. iz                                      računskog                                         plana</t>
  </si>
  <si>
    <t>RAZDJEL 204 UPRAVNI ODJEL ZA DRUŠTVENE DJELATNOSTI</t>
  </si>
  <si>
    <t>GLAVA 20403 OSNOVNE ŠKOLE</t>
  </si>
  <si>
    <t>PRORAČUNSKI KORISNIK: OŠ JAGODE TRUHELKE</t>
  </si>
  <si>
    <t>PROGRAM 1060 REDOVNA DJELATNOST</t>
  </si>
  <si>
    <t>A106001</t>
  </si>
  <si>
    <t>FINANCIRANJE TEMELJEM KRITERIJA</t>
  </si>
  <si>
    <t>A106002</t>
  </si>
  <si>
    <t>Izvor 1.1.</t>
  </si>
  <si>
    <t>OPĆI PRIHODI I PRIMICI ( NENAMJENSKI )</t>
  </si>
  <si>
    <t>Ostali nespomenuti rashodi poslovanja</t>
  </si>
  <si>
    <t>Izvor 1.2.</t>
  </si>
  <si>
    <t>DECENTRALIZIRANA FUNKCIJA-OSNOVNO ŠKOLSTVO</t>
  </si>
  <si>
    <t>FINANCIRANJE TEMELJEM STVARNIH TROŠKOVA</t>
  </si>
  <si>
    <t>DEC.FUNKCIJA-FINANCIRANJE TEMELJEM STVARNIH TROŠKOVA</t>
  </si>
  <si>
    <t>Izvor 2.2.</t>
  </si>
  <si>
    <t>VLASTITI PRIHODI-PRORAČUNSKI KORISNICI</t>
  </si>
  <si>
    <t>A106102</t>
  </si>
  <si>
    <t>PROGRAM 1061 POSEBNI PROGRAMI OSNOVNIH ŠKOLA</t>
  </si>
  <si>
    <t>ŠKOLSKA KUHINJA</t>
  </si>
  <si>
    <t>A106103</t>
  </si>
  <si>
    <t>Izvor 3.9.1.</t>
  </si>
  <si>
    <t>PRIHODI PO POSEBNIM PROPISIMA-PRORAČUNSKI KORISNICI</t>
  </si>
  <si>
    <t>UČENIČKE EKSKURZIJE</t>
  </si>
  <si>
    <t>Izvor 5.1.2.</t>
  </si>
  <si>
    <t>TEKUĆE DONACIJE -PRORAČUNSKI KORISNICI</t>
  </si>
  <si>
    <t>A106104</t>
  </si>
  <si>
    <t>STRUČNI ISPITI IZ HRVATSKOG JEZIKA</t>
  </si>
  <si>
    <t xml:space="preserve">Izvor 4.1.1. </t>
  </si>
  <si>
    <t>TEKUĆE POMOĆI IZ DRŽAVNOG PRORAČUNA-PRORAČUNSKI KORISNICI</t>
  </si>
  <si>
    <t>ŽUPANIJSKO STRUČNO VIJEĆE HRVATSKI JEZIK</t>
  </si>
  <si>
    <t>ŽUPANIJSKO STRUČNO VIJEĆE KEMIJA</t>
  </si>
  <si>
    <t xml:space="preserve">Izvor 4.2.2. </t>
  </si>
  <si>
    <t>TEKUĆE POMOĆI IZ ŽUPANIJSKOG PRORAČUNA-PRORAČUNSKI KORISNICI</t>
  </si>
  <si>
    <t>A106105</t>
  </si>
  <si>
    <t>STRUČNO OSPOSOBLJAVANJE</t>
  </si>
  <si>
    <t xml:space="preserve">Izvor 4.7.1. </t>
  </si>
  <si>
    <t>TEKUĆE POMOĆI OD IZVANPRORAČUNSKIH KORISNIKA/FONDOVA-PRORAČUNSKI KORISNICI</t>
  </si>
  <si>
    <t>Naknada troškova osobama izvan radnog odnosa</t>
  </si>
  <si>
    <t>A106106</t>
  </si>
  <si>
    <t>PRODUŽENI BORAVAK</t>
  </si>
  <si>
    <t xml:space="preserve">Izvor 1.1.2. </t>
  </si>
  <si>
    <t>OPĆI PRIHODI (NENAMJENSKI )-PRORAČUNSKI KORISNICI</t>
  </si>
  <si>
    <t>T106104</t>
  </si>
  <si>
    <t>ERASMUS</t>
  </si>
  <si>
    <t>Izvor 4.6.1.</t>
  </si>
  <si>
    <t>TEKUĆE POMOĆI TEMELJEM PRIJENOSA EU-PRORAČUNSKI KORISNICI</t>
  </si>
  <si>
    <t>PROGRAM 1062 ULAGANJE U OBJEKTE OSNOVNIH ŠKOLA</t>
  </si>
  <si>
    <t>A106202</t>
  </si>
  <si>
    <t>OPREMANJE ŠKOLA</t>
  </si>
  <si>
    <t xml:space="preserve">Izvor 1.2. </t>
  </si>
  <si>
    <t>Decentralizirana funkcija-osnovno školstvo</t>
  </si>
  <si>
    <t>Postrojenja i oprema</t>
  </si>
  <si>
    <t>Knjige,umjetnička djela i ostale izložbene vrijednosti</t>
  </si>
  <si>
    <t>Izvor 5.2.1.</t>
  </si>
  <si>
    <t>KAPITALNE DONACIJE-PRORAČUNSKI KORISNICI</t>
  </si>
  <si>
    <t>A…..</t>
  </si>
  <si>
    <t>POMOĆNICI U NASTAVI</t>
  </si>
  <si>
    <t>Rashodi za materijal i energiju-stan</t>
  </si>
  <si>
    <t>PROJEKCIJA PLANA ZA 2021.</t>
  </si>
  <si>
    <t>PROJEKCIJA PLANA ZA 2022.</t>
  </si>
  <si>
    <t>KAPITALNE POMOĆI IZ DRŽAVNOG PRORAČUNA-PRORAČUNSKI KORISNICI</t>
  </si>
  <si>
    <t>Izvor 4.3.2.</t>
  </si>
  <si>
    <t xml:space="preserve">Izvor 4 </t>
  </si>
  <si>
    <t>POMOĆI</t>
  </si>
  <si>
    <t>Rashodi za materijal i energiju-radne bilježnice</t>
  </si>
  <si>
    <t>A106004</t>
  </si>
  <si>
    <t>RASHODI ZA ZAPOSLENE U OSNOVNIM ŠKOLAMA</t>
  </si>
  <si>
    <t>A106005</t>
  </si>
  <si>
    <t>OSTALI RASHODI ZA ZAPOSLENE U OSNOVNOM ŠKOLSTVU</t>
  </si>
  <si>
    <t>STRUČNI ISPITI</t>
  </si>
  <si>
    <t>Izvor 5</t>
  </si>
  <si>
    <t>ŽUPANIJSKO NATJECANJE IZ TEHNIČKE KULTURE</t>
  </si>
  <si>
    <t xml:space="preserve"> FINANCIJSKI PLAN OŠ JAGODE TRUHELKE ( ZA 2020. I                                                                                                                                                PROJEKCIJA PLANA ZA  2021. I 2022. GODINU</t>
  </si>
  <si>
    <t>PLAN ZA 2020.</t>
  </si>
  <si>
    <t>KLASA: 400-02/19-01/01</t>
  </si>
  <si>
    <t>URBROJ:2158-16-08-19-1</t>
  </si>
  <si>
    <t>PREDSJEDNICA ŠKOLSKOG ODBORA:</t>
  </si>
  <si>
    <t xml:space="preserve">VODITELJICA RAČUNOVODSTVA: </t>
  </si>
  <si>
    <t>DRAGANA JELIĆ</t>
  </si>
  <si>
    <t>DANIJELA ZORINIĆ</t>
  </si>
  <si>
    <t>RAVNATELJ:</t>
  </si>
  <si>
    <t>FRANJO VUKELIĆ</t>
  </si>
  <si>
    <t>U Osijeku, 18.12.2019.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</si>
</sst>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"/>
    <numFmt numFmtId="179" formatCode="0.00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7" fillId="34" borderId="7" applyNumberFormat="0" applyAlignment="0" applyProtection="0"/>
    <xf numFmtId="0" fontId="51" fillId="42" borderId="8" applyNumberFormat="0" applyAlignment="0" applyProtection="0"/>
    <xf numFmtId="0" fontId="15" fillId="0" borderId="9" applyNumberFormat="0" applyFill="0" applyAlignment="0" applyProtection="0"/>
    <xf numFmtId="0" fontId="52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8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 quotePrefix="1">
      <alignment horizontal="left" vertical="center" wrapText="1"/>
    </xf>
    <xf numFmtId="0" fontId="29" fillId="0" borderId="19" xfId="0" applyFont="1" applyBorder="1" applyAlignment="1" quotePrefix="1">
      <alignment horizontal="center" vertical="center" wrapText="1"/>
    </xf>
    <xf numFmtId="0" fontId="26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0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left" wrapText="1"/>
    </xf>
    <xf numFmtId="0" fontId="33" fillId="0" borderId="19" xfId="0" applyFont="1" applyBorder="1" applyAlignment="1" quotePrefix="1">
      <alignment horizontal="center" wrapText="1"/>
    </xf>
    <xf numFmtId="0" fontId="33" fillId="0" borderId="19" xfId="0" applyNumberFormat="1" applyFont="1" applyFill="1" applyBorder="1" applyAlignment="1" applyProtection="1" quotePrefix="1">
      <alignment horizontal="left"/>
      <protection/>
    </xf>
    <xf numFmtId="0" fontId="26" fillId="0" borderId="17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21" xfId="0" applyFon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right"/>
    </xf>
    <xf numFmtId="3" fontId="33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1" fontId="22" fillId="47" borderId="22" xfId="0" applyNumberFormat="1" applyFont="1" applyFill="1" applyBorder="1" applyAlignment="1">
      <alignment horizontal="right" vertical="top" wrapText="1"/>
    </xf>
    <xf numFmtId="1" fontId="22" fillId="0" borderId="22" xfId="0" applyNumberFormat="1" applyFont="1" applyFill="1" applyBorder="1" applyAlignment="1">
      <alignment horizontal="right" vertical="top" wrapText="1"/>
    </xf>
    <xf numFmtId="1" fontId="22" fillId="0" borderId="2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0" xfId="0" applyFont="1" applyFill="1" applyBorder="1" applyAlignment="1">
      <alignment horizontal="left"/>
    </xf>
    <xf numFmtId="3" fontId="33" fillId="7" borderId="17" xfId="0" applyNumberFormat="1" applyFont="1" applyFill="1" applyBorder="1" applyAlignment="1">
      <alignment horizontal="right"/>
    </xf>
    <xf numFmtId="3" fontId="33" fillId="7" borderId="17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3" fillId="0" borderId="17" xfId="0" applyNumberFormat="1" applyFont="1" applyFill="1" applyBorder="1" applyAlignment="1">
      <alignment horizontal="right"/>
    </xf>
    <xf numFmtId="3" fontId="33" fillId="48" borderId="20" xfId="0" applyNumberFormat="1" applyFont="1" applyFill="1" applyBorder="1" applyAlignment="1" quotePrefix="1">
      <alignment horizontal="right"/>
    </xf>
    <xf numFmtId="3" fontId="33" fillId="48" borderId="17" xfId="0" applyNumberFormat="1" applyFont="1" applyFill="1" applyBorder="1" applyAlignment="1" applyProtection="1">
      <alignment horizontal="right" wrapText="1"/>
      <protection/>
    </xf>
    <xf numFmtId="3" fontId="33" fillId="7" borderId="2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5" fillId="0" borderId="17" xfId="0" applyNumberFormat="1" applyFont="1" applyFill="1" applyBorder="1" applyAlignment="1" applyProtection="1">
      <alignment wrapText="1"/>
      <protection/>
    </xf>
    <xf numFmtId="0" fontId="26" fillId="0" borderId="17" xfId="0" applyNumberFormat="1" applyFont="1" applyFill="1" applyBorder="1" applyAlignment="1" applyProtection="1">
      <alignment horizontal="left" wrapText="1"/>
      <protection/>
    </xf>
    <xf numFmtId="1" fontId="22" fillId="47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1" fontId="21" fillId="47" borderId="17" xfId="0" applyNumberFormat="1" applyFont="1" applyFill="1" applyBorder="1" applyAlignment="1">
      <alignment horizontal="left" wrapText="1"/>
    </xf>
    <xf numFmtId="0" fontId="21" fillId="0" borderId="27" xfId="0" applyFont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left" wrapText="1"/>
    </xf>
    <xf numFmtId="1" fontId="22" fillId="0" borderId="30" xfId="0" applyNumberFormat="1" applyFont="1" applyBorder="1" applyAlignment="1">
      <alignment wrapText="1"/>
    </xf>
    <xf numFmtId="0" fontId="22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0" fontId="22" fillId="0" borderId="3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 horizontal="right"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horizontal="left"/>
      <protection/>
    </xf>
    <xf numFmtId="0" fontId="25" fillId="0" borderId="17" xfId="0" applyNumberFormat="1" applyFont="1" applyFill="1" applyBorder="1" applyAlignment="1" applyProtection="1">
      <alignment horizontal="center"/>
      <protection/>
    </xf>
    <xf numFmtId="1" fontId="21" fillId="47" borderId="33" xfId="0" applyNumberFormat="1" applyFont="1" applyFill="1" applyBorder="1" applyAlignment="1">
      <alignment horizontal="left" wrapText="1"/>
    </xf>
    <xf numFmtId="0" fontId="22" fillId="0" borderId="34" xfId="0" applyFont="1" applyBorder="1" applyAlignment="1">
      <alignment horizontal="center" vertical="center" wrapText="1"/>
    </xf>
    <xf numFmtId="1" fontId="21" fillId="0" borderId="33" xfId="0" applyNumberFormat="1" applyFont="1" applyBorder="1" applyAlignment="1">
      <alignment horizontal="left" wrapText="1"/>
    </xf>
    <xf numFmtId="3" fontId="21" fillId="0" borderId="34" xfId="0" applyNumberFormat="1" applyFont="1" applyBorder="1" applyAlignment="1">
      <alignment/>
    </xf>
    <xf numFmtId="3" fontId="22" fillId="0" borderId="30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1" fontId="26" fillId="0" borderId="17" xfId="0" applyNumberFormat="1" applyFont="1" applyFill="1" applyBorder="1" applyAlignment="1" applyProtection="1">
      <alignment/>
      <protection/>
    </xf>
    <xf numFmtId="1" fontId="25" fillId="0" borderId="17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5" fillId="0" borderId="36" xfId="0" applyNumberFormat="1" applyFont="1" applyFill="1" applyBorder="1" applyAlignment="1" applyProtection="1">
      <alignment/>
      <protection/>
    </xf>
    <xf numFmtId="0" fontId="26" fillId="49" borderId="17" xfId="0" applyNumberFormat="1" applyFont="1" applyFill="1" applyBorder="1" applyAlignment="1" applyProtection="1">
      <alignment wrapText="1"/>
      <protection/>
    </xf>
    <xf numFmtId="0" fontId="26" fillId="50" borderId="17" xfId="0" applyNumberFormat="1" applyFont="1" applyFill="1" applyBorder="1" applyAlignment="1" applyProtection="1">
      <alignment horizontal="center" vertical="center"/>
      <protection/>
    </xf>
    <xf numFmtId="0" fontId="26" fillId="50" borderId="17" xfId="0" applyNumberFormat="1" applyFont="1" applyFill="1" applyBorder="1" applyAlignment="1" applyProtection="1">
      <alignment vertical="center" wrapText="1"/>
      <protection/>
    </xf>
    <xf numFmtId="0" fontId="26" fillId="50" borderId="17" xfId="0" applyNumberFormat="1" applyFont="1" applyFill="1" applyBorder="1" applyAlignment="1" applyProtection="1">
      <alignment wrapText="1"/>
      <protection/>
    </xf>
    <xf numFmtId="0" fontId="26" fillId="51" borderId="17" xfId="0" applyNumberFormat="1" applyFont="1" applyFill="1" applyBorder="1" applyAlignment="1" applyProtection="1">
      <alignment horizontal="left"/>
      <protection/>
    </xf>
    <xf numFmtId="0" fontId="26" fillId="51" borderId="17" xfId="0" applyNumberFormat="1" applyFont="1" applyFill="1" applyBorder="1" applyAlignment="1" applyProtection="1">
      <alignment wrapText="1"/>
      <protection/>
    </xf>
    <xf numFmtId="0" fontId="26" fillId="51" borderId="17" xfId="0" applyNumberFormat="1" applyFont="1" applyFill="1" applyBorder="1" applyAlignment="1" applyProtection="1">
      <alignment horizontal="center"/>
      <protection/>
    </xf>
    <xf numFmtId="0" fontId="26" fillId="50" borderId="17" xfId="0" applyNumberFormat="1" applyFont="1" applyFill="1" applyBorder="1" applyAlignment="1" applyProtection="1">
      <alignment horizontal="left"/>
      <protection/>
    </xf>
    <xf numFmtId="0" fontId="26" fillId="50" borderId="17" xfId="0" applyNumberFormat="1" applyFont="1" applyFill="1" applyBorder="1" applyAlignment="1" applyProtection="1">
      <alignment horizontal="center"/>
      <protection/>
    </xf>
    <xf numFmtId="0" fontId="40" fillId="51" borderId="17" xfId="0" applyNumberFormat="1" applyFont="1" applyFill="1" applyBorder="1" applyAlignment="1" applyProtection="1">
      <alignment horizontal="center"/>
      <protection/>
    </xf>
    <xf numFmtId="0" fontId="40" fillId="51" borderId="17" xfId="0" applyNumberFormat="1" applyFont="1" applyFill="1" applyBorder="1" applyAlignment="1" applyProtection="1">
      <alignment wrapText="1"/>
      <protection/>
    </xf>
    <xf numFmtId="0" fontId="26" fillId="50" borderId="17" xfId="0" applyNumberFormat="1" applyFont="1" applyFill="1" applyBorder="1" applyAlignment="1" applyProtection="1">
      <alignment horizontal="left" wrapText="1"/>
      <protection/>
    </xf>
    <xf numFmtId="0" fontId="22" fillId="51" borderId="17" xfId="0" applyNumberFormat="1" applyFont="1" applyFill="1" applyBorder="1" applyAlignment="1" applyProtection="1">
      <alignment horizontal="center" vertical="center"/>
      <protection/>
    </xf>
    <xf numFmtId="0" fontId="22" fillId="51" borderId="17" xfId="0" applyNumberFormat="1" applyFont="1" applyFill="1" applyBorder="1" applyAlignment="1" applyProtection="1">
      <alignment wrapText="1"/>
      <protection/>
    </xf>
    <xf numFmtId="0" fontId="26" fillId="51" borderId="17" xfId="0" applyNumberFormat="1" applyFont="1" applyFill="1" applyBorder="1" applyAlignment="1" applyProtection="1">
      <alignment horizontal="left" wrapText="1"/>
      <protection/>
    </xf>
    <xf numFmtId="0" fontId="24" fillId="34" borderId="0" xfId="0" applyNumberFormat="1" applyFont="1" applyFill="1" applyBorder="1" applyAlignment="1" applyProtection="1">
      <alignment wrapText="1"/>
      <protection/>
    </xf>
    <xf numFmtId="0" fontId="38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0" xfId="0" applyNumberFormat="1" applyFont="1" applyFill="1" applyBorder="1" applyAlignment="1" applyProtection="1">
      <alignment horizontal="left" wrapText="1"/>
      <protection/>
    </xf>
    <xf numFmtId="0" fontId="37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6" fillId="0" borderId="20" xfId="0" applyNumberFormat="1" applyFont="1" applyFill="1" applyBorder="1" applyAlignment="1" applyProtection="1">
      <alignment horizontal="left" wrapText="1"/>
      <protection/>
    </xf>
    <xf numFmtId="0" fontId="37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6" fillId="0" borderId="20" xfId="0" applyFont="1" applyFill="1" applyBorder="1" applyAlignment="1" quotePrefix="1">
      <alignment horizontal="left"/>
    </xf>
    <xf numFmtId="0" fontId="36" fillId="0" borderId="20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6" fillId="0" borderId="20" xfId="0" applyFont="1" applyBorder="1" applyAlignment="1" quotePrefix="1">
      <alignment horizontal="left"/>
    </xf>
    <xf numFmtId="0" fontId="36" fillId="7" borderId="2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20" xfId="0" applyNumberFormat="1" applyFont="1" applyFill="1" applyBorder="1" applyAlignment="1" applyProtection="1">
      <alignment horizontal="left" wrapText="1"/>
      <protection/>
    </xf>
    <xf numFmtId="0" fontId="33" fillId="48" borderId="19" xfId="0" applyNumberFormat="1" applyFont="1" applyFill="1" applyBorder="1" applyAlignment="1" applyProtection="1">
      <alignment horizontal="left" wrapText="1"/>
      <protection/>
    </xf>
    <xf numFmtId="0" fontId="33" fillId="48" borderId="37" xfId="0" applyNumberFormat="1" applyFont="1" applyFill="1" applyBorder="1" applyAlignment="1" applyProtection="1">
      <alignment horizontal="left" wrapText="1"/>
      <protection/>
    </xf>
    <xf numFmtId="0" fontId="33" fillId="7" borderId="20" xfId="0" applyNumberFormat="1" applyFont="1" applyFill="1" applyBorder="1" applyAlignment="1" applyProtection="1">
      <alignment horizontal="left" wrapText="1"/>
      <protection/>
    </xf>
    <xf numFmtId="0" fontId="33" fillId="7" borderId="19" xfId="0" applyNumberFormat="1" applyFont="1" applyFill="1" applyBorder="1" applyAlignment="1" applyProtection="1">
      <alignment horizontal="left" wrapText="1"/>
      <protection/>
    </xf>
    <xf numFmtId="0" fontId="33" fillId="7" borderId="37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6" fillId="0" borderId="38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27" fillId="0" borderId="41" xfId="0" applyNumberFormat="1" applyFont="1" applyFill="1" applyBorder="1" applyAlignment="1" applyProtection="1" quotePrefix="1">
      <alignment horizontal="left" wrapText="1"/>
      <protection/>
    </xf>
    <xf numFmtId="0" fontId="34" fillId="0" borderId="41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2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05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053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3629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28">
      <selection activeCell="A3" sqref="A3:H3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1" customWidth="1"/>
    <col min="5" max="5" width="44.7109375" style="4" customWidth="1"/>
    <col min="6" max="6" width="15.8515625" style="4" bestFit="1" customWidth="1"/>
    <col min="7" max="7" width="17.28125" style="4" customWidth="1"/>
    <col min="8" max="8" width="16.7109375" style="4" customWidth="1"/>
    <col min="9" max="9" width="11.421875" style="4" customWidth="1"/>
    <col min="10" max="10" width="16.28125" style="4" bestFit="1" customWidth="1"/>
    <col min="11" max="11" width="21.7109375" style="4" bestFit="1" customWidth="1"/>
    <col min="12" max="16384" width="11.421875" style="4" customWidth="1"/>
  </cols>
  <sheetData>
    <row r="2" spans="1:8" ht="15">
      <c r="A2" s="135"/>
      <c r="B2" s="135"/>
      <c r="C2" s="135"/>
      <c r="D2" s="135"/>
      <c r="E2" s="135"/>
      <c r="F2" s="135"/>
      <c r="G2" s="135"/>
      <c r="H2" s="135"/>
    </row>
    <row r="3" spans="1:8" ht="48" customHeight="1">
      <c r="A3" s="136" t="s">
        <v>122</v>
      </c>
      <c r="B3" s="136"/>
      <c r="C3" s="136"/>
      <c r="D3" s="136"/>
      <c r="E3" s="136"/>
      <c r="F3" s="136"/>
      <c r="G3" s="136"/>
      <c r="H3" s="136"/>
    </row>
    <row r="4" spans="1:8" s="48" customFormat="1" ht="26.25" customHeight="1">
      <c r="A4" s="136" t="s">
        <v>30</v>
      </c>
      <c r="B4" s="136"/>
      <c r="C4" s="136"/>
      <c r="D4" s="136"/>
      <c r="E4" s="136"/>
      <c r="F4" s="136"/>
      <c r="G4" s="137"/>
      <c r="H4" s="137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43</v>
      </c>
      <c r="G6" s="55" t="s">
        <v>44</v>
      </c>
      <c r="H6" s="56" t="s">
        <v>45</v>
      </c>
      <c r="I6" s="57"/>
    </row>
    <row r="7" spans="1:9" ht="27.75" customHeight="1">
      <c r="A7" s="138" t="s">
        <v>31</v>
      </c>
      <c r="B7" s="139"/>
      <c r="C7" s="139"/>
      <c r="D7" s="139"/>
      <c r="E7" s="140"/>
      <c r="F7" s="69">
        <f>+F8+F9</f>
        <v>8517032</v>
      </c>
      <c r="G7" s="69">
        <f>G8+G9</f>
        <v>8547053</v>
      </c>
      <c r="H7" s="69">
        <f>+H8+H9</f>
        <v>8577074</v>
      </c>
      <c r="I7" s="67"/>
    </row>
    <row r="8" spans="1:8" ht="22.5" customHeight="1">
      <c r="A8" s="141" t="s">
        <v>0</v>
      </c>
      <c r="B8" s="142"/>
      <c r="C8" s="142"/>
      <c r="D8" s="142"/>
      <c r="E8" s="143"/>
      <c r="F8" s="72">
        <v>8517032</v>
      </c>
      <c r="G8" s="72">
        <v>8547053</v>
      </c>
      <c r="H8" s="72">
        <v>8577074</v>
      </c>
    </row>
    <row r="9" spans="1:8" ht="22.5" customHeight="1">
      <c r="A9" s="144" t="s">
        <v>33</v>
      </c>
      <c r="B9" s="143"/>
      <c r="C9" s="143"/>
      <c r="D9" s="143"/>
      <c r="E9" s="143"/>
      <c r="F9" s="72"/>
      <c r="G9" s="72"/>
      <c r="H9" s="72"/>
    </row>
    <row r="10" spans="1:8" ht="22.5" customHeight="1">
      <c r="A10" s="68" t="s">
        <v>32</v>
      </c>
      <c r="B10" s="71"/>
      <c r="C10" s="71"/>
      <c r="D10" s="71"/>
      <c r="E10" s="71"/>
      <c r="F10" s="69">
        <f>+F11+F12</f>
        <v>8517032</v>
      </c>
      <c r="G10" s="69">
        <f>+G11+G12</f>
        <v>8547053</v>
      </c>
      <c r="H10" s="69">
        <f>+H11+H12</f>
        <v>8577074</v>
      </c>
    </row>
    <row r="11" spans="1:10" ht="22.5" customHeight="1">
      <c r="A11" s="145" t="s">
        <v>1</v>
      </c>
      <c r="B11" s="142"/>
      <c r="C11" s="142"/>
      <c r="D11" s="142"/>
      <c r="E11" s="146"/>
      <c r="F11" s="72">
        <v>8517032</v>
      </c>
      <c r="G11" s="72">
        <v>8547053</v>
      </c>
      <c r="H11" s="59">
        <v>8577074</v>
      </c>
      <c r="I11" s="38"/>
      <c r="J11" s="38"/>
    </row>
    <row r="12" spans="1:10" ht="22.5" customHeight="1">
      <c r="A12" s="147" t="s">
        <v>37</v>
      </c>
      <c r="B12" s="143"/>
      <c r="C12" s="143"/>
      <c r="D12" s="143"/>
      <c r="E12" s="143"/>
      <c r="F12" s="58"/>
      <c r="G12" s="58"/>
      <c r="H12" s="59"/>
      <c r="I12" s="38"/>
      <c r="J12" s="38"/>
    </row>
    <row r="13" spans="1:10" ht="22.5" customHeight="1">
      <c r="A13" s="148" t="s">
        <v>2</v>
      </c>
      <c r="B13" s="139"/>
      <c r="C13" s="139"/>
      <c r="D13" s="139"/>
      <c r="E13" s="139"/>
      <c r="F13" s="70">
        <f>+F7-F10</f>
        <v>0</v>
      </c>
      <c r="G13" s="70">
        <f>+G7-G10</f>
        <v>0</v>
      </c>
      <c r="H13" s="70">
        <f>+H7-H10</f>
        <v>0</v>
      </c>
      <c r="J13" s="38"/>
    </row>
    <row r="14" spans="1:8" ht="25.5" customHeight="1">
      <c r="A14" s="136"/>
      <c r="B14" s="149"/>
      <c r="C14" s="149"/>
      <c r="D14" s="149"/>
      <c r="E14" s="149"/>
      <c r="F14" s="150"/>
      <c r="G14" s="150"/>
      <c r="H14" s="150"/>
    </row>
    <row r="15" spans="1:10" ht="27.75" customHeight="1">
      <c r="A15" s="51"/>
      <c r="B15" s="52"/>
      <c r="C15" s="52"/>
      <c r="D15" s="53"/>
      <c r="E15" s="54"/>
      <c r="F15" s="55" t="s">
        <v>43</v>
      </c>
      <c r="G15" s="55" t="s">
        <v>44</v>
      </c>
      <c r="H15" s="56" t="s">
        <v>45</v>
      </c>
      <c r="J15" s="38"/>
    </row>
    <row r="16" spans="1:10" ht="30.75" customHeight="1">
      <c r="A16" s="151" t="s">
        <v>38</v>
      </c>
      <c r="B16" s="152"/>
      <c r="C16" s="152"/>
      <c r="D16" s="152"/>
      <c r="E16" s="153"/>
      <c r="F16" s="73"/>
      <c r="G16" s="73"/>
      <c r="H16" s="74"/>
      <c r="J16" s="38"/>
    </row>
    <row r="17" spans="1:10" ht="34.5" customHeight="1">
      <c r="A17" s="154" t="s">
        <v>39</v>
      </c>
      <c r="B17" s="155"/>
      <c r="C17" s="155"/>
      <c r="D17" s="155"/>
      <c r="E17" s="156"/>
      <c r="F17" s="75"/>
      <c r="G17" s="75"/>
      <c r="H17" s="70"/>
      <c r="J17" s="38"/>
    </row>
    <row r="18" spans="1:10" s="43" customFormat="1" ht="25.5" customHeight="1">
      <c r="A18" s="159"/>
      <c r="B18" s="149"/>
      <c r="C18" s="149"/>
      <c r="D18" s="149"/>
      <c r="E18" s="149"/>
      <c r="F18" s="150"/>
      <c r="G18" s="150"/>
      <c r="H18" s="150"/>
      <c r="J18" s="76"/>
    </row>
    <row r="19" spans="1:11" s="43" customFormat="1" ht="27.75" customHeight="1">
      <c r="A19" s="51"/>
      <c r="B19" s="52"/>
      <c r="C19" s="52"/>
      <c r="D19" s="53"/>
      <c r="E19" s="54"/>
      <c r="F19" s="55" t="s">
        <v>43</v>
      </c>
      <c r="G19" s="55" t="s">
        <v>44</v>
      </c>
      <c r="H19" s="56" t="s">
        <v>45</v>
      </c>
      <c r="J19" s="76"/>
      <c r="K19" s="76"/>
    </row>
    <row r="20" spans="1:10" s="43" customFormat="1" ht="22.5" customHeight="1">
      <c r="A20" s="141" t="s">
        <v>3</v>
      </c>
      <c r="B20" s="142"/>
      <c r="C20" s="142"/>
      <c r="D20" s="142"/>
      <c r="E20" s="142"/>
      <c r="F20" s="58"/>
      <c r="G20" s="58"/>
      <c r="H20" s="58"/>
      <c r="J20" s="76"/>
    </row>
    <row r="21" spans="1:8" s="43" customFormat="1" ht="33.75" customHeight="1">
      <c r="A21" s="141" t="s">
        <v>4</v>
      </c>
      <c r="B21" s="142"/>
      <c r="C21" s="142"/>
      <c r="D21" s="142"/>
      <c r="E21" s="142"/>
      <c r="F21" s="58"/>
      <c r="G21" s="58"/>
      <c r="H21" s="58"/>
    </row>
    <row r="22" spans="1:11" s="43" customFormat="1" ht="22.5" customHeight="1">
      <c r="A22" s="148" t="s">
        <v>5</v>
      </c>
      <c r="B22" s="139"/>
      <c r="C22" s="139"/>
      <c r="D22" s="139"/>
      <c r="E22" s="139"/>
      <c r="F22" s="69">
        <f>F20-F21</f>
        <v>0</v>
      </c>
      <c r="G22" s="69">
        <f>G20-G21</f>
        <v>0</v>
      </c>
      <c r="H22" s="69">
        <f>H20-H21</f>
        <v>0</v>
      </c>
      <c r="J22" s="77"/>
      <c r="K22" s="76"/>
    </row>
    <row r="23" spans="1:8" s="43" customFormat="1" ht="25.5" customHeight="1">
      <c r="A23" s="159"/>
      <c r="B23" s="149"/>
      <c r="C23" s="149"/>
      <c r="D23" s="149"/>
      <c r="E23" s="149"/>
      <c r="F23" s="150"/>
      <c r="G23" s="150"/>
      <c r="H23" s="150"/>
    </row>
    <row r="24" spans="1:8" s="43" customFormat="1" ht="22.5" customHeight="1">
      <c r="A24" s="145" t="s">
        <v>6</v>
      </c>
      <c r="B24" s="142"/>
      <c r="C24" s="142"/>
      <c r="D24" s="142"/>
      <c r="E24" s="142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60"/>
      <c r="B25" s="50"/>
      <c r="C25" s="50"/>
      <c r="D25" s="50"/>
      <c r="E25" s="50"/>
    </row>
    <row r="26" spans="1:8" ht="42" customHeight="1">
      <c r="A26" s="157" t="s">
        <v>40</v>
      </c>
      <c r="B26" s="158"/>
      <c r="C26" s="158"/>
      <c r="D26" s="158"/>
      <c r="E26" s="158"/>
      <c r="F26" s="158"/>
      <c r="G26" s="158"/>
      <c r="H26" s="158"/>
    </row>
    <row r="27" ht="12.75">
      <c r="E27" s="78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79"/>
      <c r="F33" s="40"/>
      <c r="G33" s="40"/>
      <c r="H33" s="40"/>
    </row>
    <row r="34" spans="5:8" ht="12.75">
      <c r="E34" s="79"/>
      <c r="F34" s="38"/>
      <c r="G34" s="38"/>
      <c r="H34" s="38"/>
    </row>
    <row r="35" spans="5:8" ht="12.75">
      <c r="E35" s="79"/>
      <c r="F35" s="38"/>
      <c r="G35" s="38"/>
      <c r="H35" s="38"/>
    </row>
    <row r="36" spans="5:8" ht="12.75">
      <c r="E36" s="79"/>
      <c r="F36" s="38"/>
      <c r="G36" s="38"/>
      <c r="H36" s="38"/>
    </row>
    <row r="37" spans="5:8" ht="12.75">
      <c r="E37" s="79"/>
      <c r="F37" s="38"/>
      <c r="G37" s="38"/>
      <c r="H37" s="38"/>
    </row>
    <row r="38" ht="12.75">
      <c r="E38" s="79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43">
      <selection activeCell="D40" sqref="D40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4" customWidth="1"/>
    <col min="9" max="9" width="7.8515625" style="4" customWidth="1"/>
    <col min="10" max="10" width="14.28125" style="4" customWidth="1"/>
    <col min="11" max="11" width="7.8515625" style="4" customWidth="1"/>
    <col min="12" max="16384" width="11.421875" style="4" customWidth="1"/>
  </cols>
  <sheetData>
    <row r="1" spans="1:8" ht="24" customHeight="1">
      <c r="A1" s="136" t="s">
        <v>7</v>
      </c>
      <c r="B1" s="136"/>
      <c r="C1" s="136"/>
      <c r="D1" s="136"/>
      <c r="E1" s="136"/>
      <c r="F1" s="136"/>
      <c r="G1" s="136"/>
      <c r="H1" s="136"/>
    </row>
    <row r="2" spans="1:8" s="2" customFormat="1" ht="13.5" thickBot="1">
      <c r="A2" s="9"/>
      <c r="H2" s="10" t="s">
        <v>8</v>
      </c>
    </row>
    <row r="3" spans="1:8" s="2" customFormat="1" ht="26.25" customHeight="1" thickBot="1">
      <c r="A3" s="64" t="s">
        <v>9</v>
      </c>
      <c r="B3" s="163" t="s">
        <v>35</v>
      </c>
      <c r="C3" s="164"/>
      <c r="D3" s="164"/>
      <c r="E3" s="164"/>
      <c r="F3" s="164"/>
      <c r="G3" s="164"/>
      <c r="H3" s="165"/>
    </row>
    <row r="4" spans="1:8" s="2" customFormat="1" ht="90" thickBot="1">
      <c r="A4" s="87" t="s">
        <v>49</v>
      </c>
      <c r="B4" s="100" t="s">
        <v>10</v>
      </c>
      <c r="C4" s="80" t="s">
        <v>11</v>
      </c>
      <c r="D4" s="80" t="s">
        <v>12</v>
      </c>
      <c r="E4" s="80" t="s">
        <v>13</v>
      </c>
      <c r="F4" s="80" t="s">
        <v>14</v>
      </c>
      <c r="G4" s="80" t="s">
        <v>34</v>
      </c>
      <c r="H4" s="81" t="s">
        <v>16</v>
      </c>
    </row>
    <row r="5" spans="1:8" s="2" customFormat="1" ht="12.75">
      <c r="A5" s="108">
        <v>634</v>
      </c>
      <c r="B5" s="101"/>
      <c r="C5" s="88"/>
      <c r="D5" s="88"/>
      <c r="E5" s="92">
        <v>8000</v>
      </c>
      <c r="F5" s="88"/>
      <c r="G5" s="89"/>
      <c r="H5" s="90"/>
    </row>
    <row r="6" spans="1:8" s="2" customFormat="1" ht="12.75">
      <c r="A6" s="108">
        <v>636</v>
      </c>
      <c r="B6" s="101"/>
      <c r="C6" s="95"/>
      <c r="D6" s="95"/>
      <c r="E6" s="96">
        <v>6731700</v>
      </c>
      <c r="F6" s="95"/>
      <c r="G6" s="95"/>
      <c r="H6" s="109"/>
    </row>
    <row r="7" spans="1:8" s="2" customFormat="1" ht="12.75">
      <c r="A7" s="108">
        <v>638</v>
      </c>
      <c r="B7" s="101"/>
      <c r="C7" s="95"/>
      <c r="D7" s="97"/>
      <c r="E7" s="96">
        <v>83100</v>
      </c>
      <c r="F7" s="95"/>
      <c r="G7" s="95"/>
      <c r="H7" s="109"/>
    </row>
    <row r="8" spans="1:8" s="2" customFormat="1" ht="12.75">
      <c r="A8" s="108">
        <v>639</v>
      </c>
      <c r="B8" s="101"/>
      <c r="C8" s="97"/>
      <c r="D8" s="95"/>
      <c r="E8" s="95"/>
      <c r="F8" s="95"/>
      <c r="G8" s="95"/>
      <c r="H8" s="109"/>
    </row>
    <row r="9" spans="1:8" s="2" customFormat="1" ht="12.75">
      <c r="A9" s="110">
        <v>652</v>
      </c>
      <c r="B9" s="103"/>
      <c r="C9" s="99"/>
      <c r="D9" s="99">
        <v>612000</v>
      </c>
      <c r="E9" s="99"/>
      <c r="F9" s="99"/>
      <c r="G9" s="99"/>
      <c r="H9" s="111"/>
    </row>
    <row r="10" spans="1:8" s="2" customFormat="1" ht="12.75">
      <c r="A10" s="110">
        <v>663</v>
      </c>
      <c r="B10" s="103"/>
      <c r="C10" s="99"/>
      <c r="D10" s="99"/>
      <c r="E10" s="99"/>
      <c r="F10" s="99">
        <v>10500</v>
      </c>
      <c r="G10" s="99"/>
      <c r="H10" s="111"/>
    </row>
    <row r="11" spans="1:8" s="2" customFormat="1" ht="12.75">
      <c r="A11" s="110">
        <v>661</v>
      </c>
      <c r="B11" s="103"/>
      <c r="C11" s="99">
        <v>66800</v>
      </c>
      <c r="D11" s="99"/>
      <c r="E11" s="99"/>
      <c r="F11" s="99"/>
      <c r="G11" s="99"/>
      <c r="H11" s="111"/>
    </row>
    <row r="12" spans="1:8" s="2" customFormat="1" ht="12.75">
      <c r="A12" s="110">
        <v>663</v>
      </c>
      <c r="B12" s="103"/>
      <c r="C12" s="99"/>
      <c r="D12" s="99"/>
      <c r="E12" s="99"/>
      <c r="F12" s="99">
        <v>1000</v>
      </c>
      <c r="G12" s="99"/>
      <c r="H12" s="111"/>
    </row>
    <row r="13" spans="1:8" s="2" customFormat="1" ht="12.75">
      <c r="A13" s="110">
        <v>671</v>
      </c>
      <c r="B13" s="103">
        <v>1003932</v>
      </c>
      <c r="C13" s="99"/>
      <c r="D13" s="99"/>
      <c r="E13" s="99"/>
      <c r="F13" s="99"/>
      <c r="G13" s="99"/>
      <c r="H13" s="111"/>
    </row>
    <row r="14" spans="1:8" s="2" customFormat="1" ht="12.75">
      <c r="A14" s="110">
        <v>922</v>
      </c>
      <c r="B14" s="103"/>
      <c r="C14" s="99"/>
      <c r="D14" s="99"/>
      <c r="E14" s="99"/>
      <c r="F14" s="99"/>
      <c r="G14" s="99"/>
      <c r="H14" s="111"/>
    </row>
    <row r="15" spans="1:8" s="2" customFormat="1" ht="30" customHeight="1" thickBot="1">
      <c r="A15" s="94" t="s">
        <v>17</v>
      </c>
      <c r="B15" s="104">
        <f>SUM(B5+B6+B7+B8+B9+B10+B11+B12+B13+B14)</f>
        <v>1003932</v>
      </c>
      <c r="C15" s="104">
        <f>SUM(C5+C6+C7+C8+C9+C10+C11+C12+C13+C14)</f>
        <v>66800</v>
      </c>
      <c r="D15" s="104">
        <f>SUM(D5+D6+D7+D8+D9+D10+D11+D12+D13+D14)</f>
        <v>612000</v>
      </c>
      <c r="E15" s="104">
        <f>SUM(E5+E6+E7+E8+E9+E10+E11+E12+E13+E14)</f>
        <v>6822800</v>
      </c>
      <c r="F15" s="104">
        <f>SUM(F5+F6+F7+F8+F9+F10+F11+F12+F13+F14)</f>
        <v>11500</v>
      </c>
      <c r="G15" s="104"/>
      <c r="H15" s="112"/>
    </row>
    <row r="16" spans="1:8" s="2" customFormat="1" ht="28.5" customHeight="1" thickBot="1">
      <c r="A16" s="11" t="s">
        <v>36</v>
      </c>
      <c r="B16" s="160">
        <f>B15+C15+D15+E15+F15+G15+H15</f>
        <v>8517032</v>
      </c>
      <c r="C16" s="161"/>
      <c r="D16" s="161"/>
      <c r="E16" s="161"/>
      <c r="F16" s="161"/>
      <c r="G16" s="161"/>
      <c r="H16" s="162"/>
    </row>
    <row r="17" spans="1:8" ht="13.5" thickBot="1">
      <c r="A17" s="1"/>
      <c r="B17" s="1"/>
      <c r="C17" s="1"/>
      <c r="D17" s="7"/>
      <c r="E17" s="12"/>
      <c r="H17" s="10"/>
    </row>
    <row r="18" spans="1:8" ht="26.25" customHeight="1" thickBot="1">
      <c r="A18" s="65" t="s">
        <v>9</v>
      </c>
      <c r="B18" s="163" t="s">
        <v>41</v>
      </c>
      <c r="C18" s="164"/>
      <c r="D18" s="164"/>
      <c r="E18" s="164"/>
      <c r="F18" s="164"/>
      <c r="G18" s="164"/>
      <c r="H18" s="165"/>
    </row>
    <row r="19" spans="1:8" ht="90" thickBot="1">
      <c r="A19" s="66" t="s">
        <v>49</v>
      </c>
      <c r="B19" s="100" t="s">
        <v>10</v>
      </c>
      <c r="C19" s="88" t="s">
        <v>11</v>
      </c>
      <c r="D19" s="88" t="s">
        <v>12</v>
      </c>
      <c r="E19" s="88" t="s">
        <v>13</v>
      </c>
      <c r="F19" s="88" t="s">
        <v>14</v>
      </c>
      <c r="G19" s="88" t="s">
        <v>34</v>
      </c>
      <c r="H19" s="90" t="s">
        <v>16</v>
      </c>
    </row>
    <row r="20" spans="1:8" ht="12.75">
      <c r="A20" s="91">
        <v>634</v>
      </c>
      <c r="B20" s="98"/>
      <c r="C20" s="99"/>
      <c r="D20" s="114"/>
      <c r="E20" s="102">
        <v>8160</v>
      </c>
      <c r="F20" s="98"/>
      <c r="G20" s="98"/>
      <c r="H20" s="98"/>
    </row>
    <row r="21" spans="1:8" ht="12.75">
      <c r="A21" s="91">
        <v>636</v>
      </c>
      <c r="B21" s="99"/>
      <c r="C21" s="99"/>
      <c r="D21" s="99"/>
      <c r="E21" s="99">
        <v>6866334</v>
      </c>
      <c r="F21" s="99"/>
      <c r="G21" s="99"/>
      <c r="H21" s="99"/>
    </row>
    <row r="22" spans="1:8" ht="12.75">
      <c r="A22" s="91">
        <v>638</v>
      </c>
      <c r="B22" s="99"/>
      <c r="C22" s="99"/>
      <c r="D22" s="99"/>
      <c r="E22" s="99">
        <v>84762</v>
      </c>
      <c r="F22" s="99"/>
      <c r="G22" s="99"/>
      <c r="H22" s="99"/>
    </row>
    <row r="23" spans="1:8" ht="12.75">
      <c r="A23" s="91">
        <v>639</v>
      </c>
      <c r="B23" s="99"/>
      <c r="C23" s="99"/>
      <c r="D23" s="99"/>
      <c r="E23" s="99"/>
      <c r="F23" s="99"/>
      <c r="G23" s="99"/>
      <c r="H23" s="99"/>
    </row>
    <row r="24" spans="1:8" ht="12.75">
      <c r="A24" s="93">
        <v>652</v>
      </c>
      <c r="B24" s="99"/>
      <c r="C24" s="99"/>
      <c r="D24" s="99">
        <v>420240</v>
      </c>
      <c r="E24" s="99"/>
      <c r="F24" s="99"/>
      <c r="G24" s="99"/>
      <c r="H24" s="99"/>
    </row>
    <row r="25" spans="1:8" ht="12.75">
      <c r="A25" s="93">
        <v>663</v>
      </c>
      <c r="B25" s="99"/>
      <c r="C25" s="99"/>
      <c r="D25" s="99"/>
      <c r="E25" s="99"/>
      <c r="F25" s="99">
        <v>10710</v>
      </c>
      <c r="G25" s="99"/>
      <c r="H25" s="99"/>
    </row>
    <row r="26" spans="1:8" ht="12.75">
      <c r="A26" s="93">
        <v>661</v>
      </c>
      <c r="B26" s="99"/>
      <c r="C26" s="99">
        <v>68136</v>
      </c>
      <c r="D26" s="99"/>
      <c r="E26" s="99"/>
      <c r="F26" s="99"/>
      <c r="G26" s="99"/>
      <c r="H26" s="99"/>
    </row>
    <row r="27" spans="1:8" ht="12.75">
      <c r="A27" s="93">
        <v>663</v>
      </c>
      <c r="B27" s="99"/>
      <c r="C27" s="99"/>
      <c r="D27" s="99"/>
      <c r="E27" s="99"/>
      <c r="F27" s="99">
        <v>1020</v>
      </c>
      <c r="G27" s="99"/>
      <c r="H27" s="99"/>
    </row>
    <row r="28" spans="1:8" ht="13.5" thickBot="1">
      <c r="A28" s="93">
        <v>671</v>
      </c>
      <c r="B28" s="99">
        <v>1228371</v>
      </c>
      <c r="C28" s="99"/>
      <c r="D28" s="99"/>
      <c r="E28" s="99"/>
      <c r="F28" s="99"/>
      <c r="G28" s="99"/>
      <c r="H28" s="99"/>
    </row>
    <row r="29" spans="1:8" s="2" customFormat="1" ht="30" customHeight="1" thickBot="1">
      <c r="A29" s="11" t="s">
        <v>17</v>
      </c>
      <c r="B29" s="113">
        <f>SUM(B20+B21+B22+B23+B24+B25+B26+B27+B28)</f>
        <v>1228371</v>
      </c>
      <c r="C29" s="113">
        <f>SUM(C20+C21+C22+C23+C24+C25+C26+C27+C28)</f>
        <v>68136</v>
      </c>
      <c r="D29" s="113">
        <f>SUM(D20+D21+D22+D23+D24+D25+D26+D27+D28)</f>
        <v>420240</v>
      </c>
      <c r="E29" s="113">
        <f>SUM(E20+E21+E22+E23+E24+E25+E26+E27+E28)</f>
        <v>6959256</v>
      </c>
      <c r="F29" s="113">
        <f>SUM(F20+F21+F22+F23+F24+F25+F26+F27+F28)</f>
        <v>11730</v>
      </c>
      <c r="G29" s="113"/>
      <c r="H29" s="113"/>
    </row>
    <row r="30" spans="1:8" s="2" customFormat="1" ht="28.5" customHeight="1" thickBot="1">
      <c r="A30" s="11" t="s">
        <v>42</v>
      </c>
      <c r="B30" s="160">
        <f>B29+C29+D29+E29+F29+G29+H29</f>
        <v>8687733</v>
      </c>
      <c r="C30" s="161"/>
      <c r="D30" s="161"/>
      <c r="E30" s="161"/>
      <c r="F30" s="161"/>
      <c r="G30" s="161"/>
      <c r="H30" s="162"/>
    </row>
    <row r="31" spans="4:5" ht="13.5" thickBot="1">
      <c r="D31" s="14"/>
      <c r="E31" s="15"/>
    </row>
    <row r="32" spans="1:8" ht="26.25" customHeight="1" thickBot="1">
      <c r="A32" s="65" t="s">
        <v>9</v>
      </c>
      <c r="B32" s="163" t="s">
        <v>46</v>
      </c>
      <c r="C32" s="164"/>
      <c r="D32" s="164"/>
      <c r="E32" s="164"/>
      <c r="F32" s="164"/>
      <c r="G32" s="164"/>
      <c r="H32" s="165"/>
    </row>
    <row r="33" spans="1:8" ht="90" thickBot="1">
      <c r="A33" s="66" t="s">
        <v>49</v>
      </c>
      <c r="B33" s="100" t="s">
        <v>10</v>
      </c>
      <c r="C33" s="88" t="s">
        <v>11</v>
      </c>
      <c r="D33" s="88" t="s">
        <v>12</v>
      </c>
      <c r="E33" s="88" t="s">
        <v>13</v>
      </c>
      <c r="F33" s="88" t="s">
        <v>14</v>
      </c>
      <c r="G33" s="88" t="s">
        <v>34</v>
      </c>
      <c r="H33" s="90" t="s">
        <v>16</v>
      </c>
    </row>
    <row r="34" spans="1:8" ht="12.75">
      <c r="A34" s="91">
        <v>634</v>
      </c>
      <c r="B34" s="98"/>
      <c r="C34" s="99"/>
      <c r="D34" s="114"/>
      <c r="E34" s="102">
        <v>8323</v>
      </c>
      <c r="F34" s="98"/>
      <c r="G34" s="98"/>
      <c r="H34" s="98"/>
    </row>
    <row r="35" spans="1:8" ht="12.75">
      <c r="A35" s="91">
        <v>636</v>
      </c>
      <c r="B35" s="99"/>
      <c r="C35" s="99"/>
      <c r="D35" s="99"/>
      <c r="E35" s="99">
        <v>7003662</v>
      </c>
      <c r="F35" s="99"/>
      <c r="G35" s="99"/>
      <c r="H35" s="99"/>
    </row>
    <row r="36" spans="1:8" ht="12.75">
      <c r="A36" s="91">
        <v>638</v>
      </c>
      <c r="B36" s="99"/>
      <c r="C36" s="99"/>
      <c r="D36" s="99"/>
      <c r="E36" s="99">
        <v>86457</v>
      </c>
      <c r="F36" s="99"/>
      <c r="G36" s="99"/>
      <c r="H36" s="99"/>
    </row>
    <row r="37" spans="1:8" ht="12.75">
      <c r="A37" s="91">
        <v>639</v>
      </c>
      <c r="B37" s="99"/>
      <c r="C37" s="99"/>
      <c r="D37" s="99"/>
      <c r="E37" s="99"/>
      <c r="F37" s="99"/>
      <c r="G37" s="99"/>
      <c r="H37" s="99"/>
    </row>
    <row r="38" spans="1:8" ht="12.75">
      <c r="A38" s="93">
        <v>652</v>
      </c>
      <c r="B38" s="99"/>
      <c r="C38" s="99"/>
      <c r="D38" s="99">
        <v>428645</v>
      </c>
      <c r="E38" s="99"/>
      <c r="F38" s="99"/>
      <c r="G38" s="99"/>
      <c r="H38" s="99"/>
    </row>
    <row r="39" spans="1:8" ht="12.75">
      <c r="A39" s="93">
        <v>663</v>
      </c>
      <c r="B39" s="99"/>
      <c r="C39" s="99"/>
      <c r="D39" s="99"/>
      <c r="E39" s="99"/>
      <c r="F39" s="99">
        <v>10924</v>
      </c>
      <c r="G39" s="99"/>
      <c r="H39" s="99"/>
    </row>
    <row r="40" spans="1:8" ht="12.75">
      <c r="A40" s="93">
        <v>661</v>
      </c>
      <c r="B40" s="99"/>
      <c r="C40" s="99">
        <v>69500</v>
      </c>
      <c r="D40" s="99"/>
      <c r="E40" s="99"/>
      <c r="F40" s="99"/>
      <c r="G40" s="99"/>
      <c r="H40" s="99"/>
    </row>
    <row r="41" spans="1:8" ht="12.75">
      <c r="A41" s="93">
        <v>663</v>
      </c>
      <c r="B41" s="99"/>
      <c r="C41" s="99"/>
      <c r="D41" s="99"/>
      <c r="E41" s="99"/>
      <c r="F41" s="99">
        <v>1040</v>
      </c>
      <c r="G41" s="99"/>
      <c r="H41" s="99"/>
    </row>
    <row r="42" spans="1:8" ht="13.5" customHeight="1" thickBot="1">
      <c r="A42" s="93">
        <v>671</v>
      </c>
      <c r="B42" s="99">
        <v>1252569</v>
      </c>
      <c r="C42" s="99"/>
      <c r="D42" s="99"/>
      <c r="E42" s="99"/>
      <c r="F42" s="99"/>
      <c r="G42" s="99"/>
      <c r="H42" s="99"/>
    </row>
    <row r="43" spans="1:8" s="2" customFormat="1" ht="30" customHeight="1" thickBot="1">
      <c r="A43" s="11" t="s">
        <v>17</v>
      </c>
      <c r="B43" s="113">
        <f>SUM(B34+B35+B36+B37+B38+B39+B40+B41+B42)</f>
        <v>1252569</v>
      </c>
      <c r="C43" s="113">
        <f>SUM(C34+C35+C36+C37+C38+C39+C40+C41+C42)</f>
        <v>69500</v>
      </c>
      <c r="D43" s="113">
        <f>SUM(D34+D35+D36+D37+D38+D39+D40+D41+D42)</f>
        <v>428645</v>
      </c>
      <c r="E43" s="113">
        <f>SUM(E34+E35+E36+E37+E38+E39+E40+E41+E42)</f>
        <v>7098442</v>
      </c>
      <c r="F43" s="113">
        <f>SUM(F34+F35+F36+F37+F38+F39+F40+F41+F42)</f>
        <v>11964</v>
      </c>
      <c r="G43" s="113"/>
      <c r="H43" s="113"/>
    </row>
    <row r="44" spans="1:8" s="2" customFormat="1" ht="28.5" customHeight="1" thickBot="1">
      <c r="A44" s="11" t="s">
        <v>47</v>
      </c>
      <c r="B44" s="160">
        <f>B43+C43+D43+E43+F43+G43+H43</f>
        <v>8861120</v>
      </c>
      <c r="C44" s="161"/>
      <c r="D44" s="161"/>
      <c r="E44" s="161"/>
      <c r="F44" s="161"/>
      <c r="G44" s="161"/>
      <c r="H44" s="162"/>
    </row>
    <row r="45" spans="3:5" ht="13.5" customHeight="1">
      <c r="C45" s="16"/>
      <c r="D45" s="14"/>
      <c r="E45" s="17"/>
    </row>
    <row r="46" spans="3:5" ht="13.5" customHeight="1">
      <c r="C46" s="16"/>
      <c r="D46" s="18"/>
      <c r="E46" s="19"/>
    </row>
    <row r="47" spans="4:5" ht="13.5" customHeight="1">
      <c r="D47" s="20"/>
      <c r="E47" s="21"/>
    </row>
    <row r="48" spans="4:5" ht="13.5" customHeight="1">
      <c r="D48" s="22"/>
      <c r="E48" s="23"/>
    </row>
    <row r="49" spans="4:5" ht="13.5" customHeight="1">
      <c r="D49" s="14"/>
      <c r="E49" s="15"/>
    </row>
    <row r="50" spans="3:5" ht="28.5" customHeight="1">
      <c r="C50" s="16"/>
      <c r="D50" s="14"/>
      <c r="E50" s="24"/>
    </row>
    <row r="51" spans="3:5" ht="13.5" customHeight="1">
      <c r="C51" s="16"/>
      <c r="D51" s="14"/>
      <c r="E51" s="19"/>
    </row>
    <row r="52" spans="4:5" ht="13.5" customHeight="1">
      <c r="D52" s="14"/>
      <c r="E52" s="15"/>
    </row>
    <row r="53" spans="4:5" ht="13.5" customHeight="1">
      <c r="D53" s="14"/>
      <c r="E53" s="23"/>
    </row>
    <row r="54" spans="4:5" ht="13.5" customHeight="1">
      <c r="D54" s="14"/>
      <c r="E54" s="15"/>
    </row>
    <row r="55" spans="4:5" ht="22.5" customHeight="1">
      <c r="D55" s="14"/>
      <c r="E55" s="25"/>
    </row>
    <row r="56" spans="4:5" ht="13.5" customHeight="1">
      <c r="D56" s="20"/>
      <c r="E56" s="21"/>
    </row>
    <row r="57" spans="2:5" ht="13.5" customHeight="1">
      <c r="B57" s="16"/>
      <c r="D57" s="20"/>
      <c r="E57" s="26"/>
    </row>
    <row r="58" spans="3:5" ht="13.5" customHeight="1">
      <c r="C58" s="16"/>
      <c r="D58" s="20"/>
      <c r="E58" s="27"/>
    </row>
    <row r="59" spans="3:5" ht="13.5" customHeight="1">
      <c r="C59" s="16"/>
      <c r="D59" s="22"/>
      <c r="E59" s="19"/>
    </row>
    <row r="60" spans="4:5" ht="13.5" customHeight="1">
      <c r="D60" s="14"/>
      <c r="E60" s="15"/>
    </row>
    <row r="61" spans="2:5" ht="13.5" customHeight="1">
      <c r="B61" s="16"/>
      <c r="D61" s="14"/>
      <c r="E61" s="17"/>
    </row>
    <row r="62" spans="3:5" ht="13.5" customHeight="1">
      <c r="C62" s="16"/>
      <c r="D62" s="14"/>
      <c r="E62" s="26"/>
    </row>
    <row r="63" spans="3:5" ht="13.5" customHeight="1">
      <c r="C63" s="16"/>
      <c r="D63" s="22"/>
      <c r="E63" s="19"/>
    </row>
    <row r="64" spans="4:5" ht="13.5" customHeight="1">
      <c r="D64" s="20"/>
      <c r="E64" s="15"/>
    </row>
    <row r="65" spans="3:5" ht="13.5" customHeight="1">
      <c r="C65" s="16"/>
      <c r="D65" s="20"/>
      <c r="E65" s="26"/>
    </row>
    <row r="66" spans="4:5" ht="22.5" customHeight="1">
      <c r="D66" s="22"/>
      <c r="E66" s="25"/>
    </row>
    <row r="67" spans="4:5" ht="13.5" customHeight="1">
      <c r="D67" s="14"/>
      <c r="E67" s="15"/>
    </row>
    <row r="68" spans="4:5" ht="13.5" customHeight="1">
      <c r="D68" s="22"/>
      <c r="E68" s="19"/>
    </row>
    <row r="69" spans="4:5" ht="13.5" customHeight="1">
      <c r="D69" s="14"/>
      <c r="E69" s="15"/>
    </row>
    <row r="70" spans="4:5" ht="13.5" customHeight="1">
      <c r="D70" s="14"/>
      <c r="E70" s="15"/>
    </row>
    <row r="71" spans="1:5" ht="13.5" customHeight="1">
      <c r="A71" s="16"/>
      <c r="D71" s="28"/>
      <c r="E71" s="26"/>
    </row>
    <row r="72" spans="2:5" ht="13.5" customHeight="1">
      <c r="B72" s="16"/>
      <c r="C72" s="16"/>
      <c r="D72" s="29"/>
      <c r="E72" s="26"/>
    </row>
    <row r="73" spans="2:5" ht="13.5" customHeight="1">
      <c r="B73" s="16"/>
      <c r="C73" s="16"/>
      <c r="D73" s="29"/>
      <c r="E73" s="17"/>
    </row>
    <row r="74" spans="2:5" ht="13.5" customHeight="1">
      <c r="B74" s="16"/>
      <c r="C74" s="16"/>
      <c r="D74" s="22"/>
      <c r="E74" s="23"/>
    </row>
    <row r="75" spans="4:5" ht="12.75">
      <c r="D75" s="14"/>
      <c r="E75" s="15"/>
    </row>
    <row r="76" spans="2:5" ht="12.75">
      <c r="B76" s="16"/>
      <c r="D76" s="14"/>
      <c r="E76" s="26"/>
    </row>
    <row r="77" spans="3:5" ht="12.75">
      <c r="C77" s="16"/>
      <c r="D77" s="14"/>
      <c r="E77" s="17"/>
    </row>
    <row r="78" spans="3:5" ht="12.75">
      <c r="C78" s="16"/>
      <c r="D78" s="22"/>
      <c r="E78" s="19"/>
    </row>
    <row r="79" spans="4:5" ht="12.75">
      <c r="D79" s="14"/>
      <c r="E79" s="15"/>
    </row>
    <row r="80" spans="4:5" ht="12.75">
      <c r="D80" s="14"/>
      <c r="E80" s="15"/>
    </row>
    <row r="81" spans="4:5" ht="12.75">
      <c r="D81" s="30"/>
      <c r="E81" s="31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22"/>
      <c r="E85" s="19"/>
    </row>
    <row r="86" spans="4:5" ht="12.75">
      <c r="D86" s="14"/>
      <c r="E86" s="15"/>
    </row>
    <row r="87" spans="4:5" ht="12.75">
      <c r="D87" s="22"/>
      <c r="E87" s="19"/>
    </row>
    <row r="88" spans="4:5" ht="12.75">
      <c r="D88" s="14"/>
      <c r="E88" s="15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1:5" ht="28.5" customHeight="1">
      <c r="A92" s="32"/>
      <c r="B92" s="32"/>
      <c r="C92" s="32"/>
      <c r="D92" s="33"/>
      <c r="E92" s="34"/>
    </row>
    <row r="93" spans="3:5" ht="12.75">
      <c r="C93" s="16"/>
      <c r="D93" s="14"/>
      <c r="E93" s="17"/>
    </row>
    <row r="94" spans="4:5" ht="12.75">
      <c r="D94" s="35"/>
      <c r="E94" s="36"/>
    </row>
    <row r="95" spans="4:5" ht="12.75">
      <c r="D95" s="14"/>
      <c r="E95" s="15"/>
    </row>
    <row r="96" spans="4:5" ht="12.75">
      <c r="D96" s="30"/>
      <c r="E96" s="31"/>
    </row>
    <row r="97" spans="4:5" ht="12.75">
      <c r="D97" s="30"/>
      <c r="E97" s="31"/>
    </row>
    <row r="98" spans="4:5" ht="12.75">
      <c r="D98" s="14"/>
      <c r="E98" s="15"/>
    </row>
    <row r="99" spans="4:5" ht="12.75">
      <c r="D99" s="22"/>
      <c r="E99" s="19"/>
    </row>
    <row r="100" spans="4:5" ht="12.75">
      <c r="D100" s="14"/>
      <c r="E100" s="15"/>
    </row>
    <row r="101" spans="4:5" ht="12.75">
      <c r="D101" s="14"/>
      <c r="E101" s="15"/>
    </row>
    <row r="102" spans="4:5" ht="12.75">
      <c r="D102" s="22"/>
      <c r="E102" s="19"/>
    </row>
    <row r="103" spans="4:5" ht="12.75">
      <c r="D103" s="14"/>
      <c r="E103" s="15"/>
    </row>
    <row r="104" spans="4:5" ht="12.75">
      <c r="D104" s="30"/>
      <c r="E104" s="31"/>
    </row>
    <row r="105" spans="4:5" ht="12.75">
      <c r="D105" s="22"/>
      <c r="E105" s="36"/>
    </row>
    <row r="106" spans="4:5" ht="12.75">
      <c r="D106" s="20"/>
      <c r="E106" s="31"/>
    </row>
    <row r="107" spans="4:5" ht="12.75">
      <c r="D107" s="22"/>
      <c r="E107" s="19"/>
    </row>
    <row r="108" spans="4:5" ht="12.75">
      <c r="D108" s="14"/>
      <c r="E108" s="15"/>
    </row>
    <row r="109" spans="3:5" ht="12.75">
      <c r="C109" s="16"/>
      <c r="D109" s="14"/>
      <c r="E109" s="17"/>
    </row>
    <row r="110" spans="4:5" ht="12.75">
      <c r="D110" s="20"/>
      <c r="E110" s="19"/>
    </row>
    <row r="111" spans="4:5" ht="12.75">
      <c r="D111" s="20"/>
      <c r="E111" s="31"/>
    </row>
    <row r="112" spans="3:5" ht="12.75">
      <c r="C112" s="16"/>
      <c r="D112" s="20"/>
      <c r="E112" s="37"/>
    </row>
    <row r="113" spans="3:5" ht="12.75">
      <c r="C113" s="16"/>
      <c r="D113" s="22"/>
      <c r="E113" s="23"/>
    </row>
    <row r="114" spans="4:5" ht="12.75">
      <c r="D114" s="14"/>
      <c r="E114" s="15"/>
    </row>
    <row r="115" spans="4:5" ht="12.75">
      <c r="D115" s="35"/>
      <c r="E115" s="38"/>
    </row>
    <row r="116" spans="4:5" ht="11.25" customHeight="1">
      <c r="D116" s="30"/>
      <c r="E116" s="31"/>
    </row>
    <row r="117" spans="2:5" ht="24" customHeight="1">
      <c r="B117" s="16"/>
      <c r="D117" s="30"/>
      <c r="E117" s="39"/>
    </row>
    <row r="118" spans="3:5" ht="15" customHeight="1">
      <c r="C118" s="16"/>
      <c r="D118" s="30"/>
      <c r="E118" s="39"/>
    </row>
    <row r="119" spans="4:5" ht="11.25" customHeight="1">
      <c r="D119" s="35"/>
      <c r="E119" s="36"/>
    </row>
    <row r="120" spans="4:5" ht="12.75">
      <c r="D120" s="30"/>
      <c r="E120" s="31"/>
    </row>
    <row r="121" spans="2:5" ht="13.5" customHeight="1">
      <c r="B121" s="16"/>
      <c r="D121" s="30"/>
      <c r="E121" s="40"/>
    </row>
    <row r="122" spans="3:5" ht="12.75" customHeight="1">
      <c r="C122" s="16"/>
      <c r="D122" s="30"/>
      <c r="E122" s="17"/>
    </row>
    <row r="123" spans="3:5" ht="12.75" customHeight="1">
      <c r="C123" s="16"/>
      <c r="D123" s="22"/>
      <c r="E123" s="23"/>
    </row>
    <row r="124" spans="4:5" ht="12.75">
      <c r="D124" s="14"/>
      <c r="E124" s="15"/>
    </row>
    <row r="125" spans="3:5" ht="12.75">
      <c r="C125" s="16"/>
      <c r="D125" s="14"/>
      <c r="E125" s="37"/>
    </row>
    <row r="126" spans="4:5" ht="12.75">
      <c r="D126" s="35"/>
      <c r="E126" s="36"/>
    </row>
    <row r="127" spans="4:5" ht="12.75">
      <c r="D127" s="30"/>
      <c r="E127" s="31"/>
    </row>
    <row r="128" spans="4:5" ht="12.75">
      <c r="D128" s="14"/>
      <c r="E128" s="15"/>
    </row>
    <row r="129" spans="1:5" ht="19.5" customHeight="1">
      <c r="A129" s="41"/>
      <c r="B129" s="1"/>
      <c r="C129" s="1"/>
      <c r="D129" s="1"/>
      <c r="E129" s="26"/>
    </row>
    <row r="130" spans="1:5" ht="15" customHeight="1">
      <c r="A130" s="16"/>
      <c r="D130" s="28"/>
      <c r="E130" s="26"/>
    </row>
    <row r="131" spans="1:5" ht="12.75">
      <c r="A131" s="16"/>
      <c r="B131" s="16"/>
      <c r="D131" s="28"/>
      <c r="E131" s="17"/>
    </row>
    <row r="132" spans="3:5" ht="12.75">
      <c r="C132" s="16"/>
      <c r="D132" s="14"/>
      <c r="E132" s="26"/>
    </row>
    <row r="133" spans="4:5" ht="12.75">
      <c r="D133" s="18"/>
      <c r="E133" s="19"/>
    </row>
    <row r="134" spans="2:5" ht="12.75">
      <c r="B134" s="16"/>
      <c r="D134" s="14"/>
      <c r="E134" s="17"/>
    </row>
    <row r="135" spans="3:5" ht="12.75">
      <c r="C135" s="16"/>
      <c r="D135" s="14"/>
      <c r="E135" s="17"/>
    </row>
    <row r="136" spans="4:5" ht="12.75">
      <c r="D136" s="22"/>
      <c r="E136" s="23"/>
    </row>
    <row r="137" spans="3:5" ht="22.5" customHeight="1">
      <c r="C137" s="16"/>
      <c r="D137" s="14"/>
      <c r="E137" s="24"/>
    </row>
    <row r="138" spans="4:5" ht="12.75">
      <c r="D138" s="14"/>
      <c r="E138" s="23"/>
    </row>
    <row r="139" spans="2:5" ht="12.75">
      <c r="B139" s="16"/>
      <c r="D139" s="20"/>
      <c r="E139" s="26"/>
    </row>
    <row r="140" spans="3:5" ht="12.75">
      <c r="C140" s="16"/>
      <c r="D140" s="20"/>
      <c r="E140" s="27"/>
    </row>
    <row r="141" spans="4:5" ht="12.75">
      <c r="D141" s="22"/>
      <c r="E141" s="19"/>
    </row>
    <row r="142" spans="1:5" ht="13.5" customHeight="1">
      <c r="A142" s="16"/>
      <c r="D142" s="28"/>
      <c r="E142" s="26"/>
    </row>
    <row r="143" spans="2:5" ht="13.5" customHeight="1">
      <c r="B143" s="16"/>
      <c r="D143" s="14"/>
      <c r="E143" s="26"/>
    </row>
    <row r="144" spans="3:5" ht="13.5" customHeight="1">
      <c r="C144" s="16"/>
      <c r="D144" s="14"/>
      <c r="E144" s="17"/>
    </row>
    <row r="145" spans="3:5" ht="12.75">
      <c r="C145" s="16"/>
      <c r="D145" s="22"/>
      <c r="E145" s="19"/>
    </row>
    <row r="146" spans="3:5" ht="12.75">
      <c r="C146" s="16"/>
      <c r="D146" s="14"/>
      <c r="E146" s="17"/>
    </row>
    <row r="147" spans="4:5" ht="12.75">
      <c r="D147" s="35"/>
      <c r="E147" s="36"/>
    </row>
    <row r="148" spans="3:5" ht="12.75">
      <c r="C148" s="16"/>
      <c r="D148" s="20"/>
      <c r="E148" s="37"/>
    </row>
    <row r="149" spans="3:5" ht="12.75">
      <c r="C149" s="16"/>
      <c r="D149" s="22"/>
      <c r="E149" s="23"/>
    </row>
    <row r="150" spans="4:5" ht="12.75">
      <c r="D150" s="35"/>
      <c r="E150" s="42"/>
    </row>
    <row r="151" spans="2:5" ht="12.75">
      <c r="B151" s="16"/>
      <c r="D151" s="30"/>
      <c r="E151" s="40"/>
    </row>
    <row r="152" spans="3:5" ht="12.75">
      <c r="C152" s="16"/>
      <c r="D152" s="30"/>
      <c r="E152" s="17"/>
    </row>
    <row r="153" spans="3:5" ht="12.75">
      <c r="C153" s="16"/>
      <c r="D153" s="22"/>
      <c r="E153" s="23"/>
    </row>
    <row r="154" spans="3:5" ht="12.75">
      <c r="C154" s="16"/>
      <c r="D154" s="22"/>
      <c r="E154" s="23"/>
    </row>
    <row r="155" spans="4:5" ht="12.75">
      <c r="D155" s="14"/>
      <c r="E155" s="15"/>
    </row>
    <row r="156" spans="1:5" s="43" customFormat="1" ht="18" customHeight="1">
      <c r="A156" s="166"/>
      <c r="B156" s="167"/>
      <c r="C156" s="167"/>
      <c r="D156" s="167"/>
      <c r="E156" s="167"/>
    </row>
    <row r="157" spans="1:5" ht="28.5" customHeight="1">
      <c r="A157" s="32"/>
      <c r="B157" s="32"/>
      <c r="C157" s="32"/>
      <c r="D157" s="33"/>
      <c r="E157" s="34"/>
    </row>
    <row r="159" spans="1:5" ht="15.75">
      <c r="A159" s="45"/>
      <c r="B159" s="16"/>
      <c r="C159" s="16"/>
      <c r="D159" s="46"/>
      <c r="E159" s="6"/>
    </row>
    <row r="160" spans="1:5" ht="12.75">
      <c r="A160" s="16"/>
      <c r="B160" s="16"/>
      <c r="C160" s="16"/>
      <c r="D160" s="46"/>
      <c r="E160" s="6"/>
    </row>
    <row r="161" spans="1:5" ht="17.25" customHeight="1">
      <c r="A161" s="16"/>
      <c r="B161" s="16"/>
      <c r="C161" s="16"/>
      <c r="D161" s="46"/>
      <c r="E161" s="6"/>
    </row>
    <row r="162" spans="1:5" ht="13.5" customHeight="1">
      <c r="A162" s="16"/>
      <c r="B162" s="16"/>
      <c r="C162" s="16"/>
      <c r="D162" s="46"/>
      <c r="E162" s="6"/>
    </row>
    <row r="163" spans="1:5" ht="12.75">
      <c r="A163" s="16"/>
      <c r="B163" s="16"/>
      <c r="C163" s="16"/>
      <c r="D163" s="46"/>
      <c r="E163" s="6"/>
    </row>
    <row r="164" spans="1:3" ht="12.75">
      <c r="A164" s="16"/>
      <c r="B164" s="16"/>
      <c r="C164" s="16"/>
    </row>
    <row r="165" spans="1:5" ht="12.75">
      <c r="A165" s="16"/>
      <c r="B165" s="16"/>
      <c r="C165" s="16"/>
      <c r="D165" s="46"/>
      <c r="E165" s="6"/>
    </row>
    <row r="166" spans="1:5" ht="12.75">
      <c r="A166" s="16"/>
      <c r="B166" s="16"/>
      <c r="C166" s="16"/>
      <c r="D166" s="46"/>
      <c r="E166" s="47"/>
    </row>
    <row r="167" spans="1:5" ht="12.75">
      <c r="A167" s="16"/>
      <c r="B167" s="16"/>
      <c r="C167" s="16"/>
      <c r="D167" s="46"/>
      <c r="E167" s="6"/>
    </row>
    <row r="168" spans="1:5" ht="22.5" customHeight="1">
      <c r="A168" s="16"/>
      <c r="B168" s="16"/>
      <c r="C168" s="16"/>
      <c r="D168" s="46"/>
      <c r="E168" s="24"/>
    </row>
    <row r="169" spans="4:5" ht="22.5" customHeight="1">
      <c r="D169" s="22"/>
      <c r="E169" s="25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1"/>
  <sheetViews>
    <sheetView tabSelected="1" workbookViewId="0" topLeftCell="A106">
      <selection activeCell="B171" sqref="B171"/>
    </sheetView>
  </sheetViews>
  <sheetFormatPr defaultColWidth="11.421875" defaultRowHeight="12.75"/>
  <cols>
    <col min="1" max="1" width="10.28125" style="62" customWidth="1"/>
    <col min="2" max="2" width="43.28125" style="63" customWidth="1"/>
    <col min="3" max="3" width="19.00390625" style="3" customWidth="1"/>
    <col min="4" max="4" width="12.28125" style="3" customWidth="1"/>
    <col min="5" max="5" width="7.57421875" style="3" customWidth="1"/>
    <col min="6" max="6" width="8.57421875" style="3" customWidth="1"/>
    <col min="7" max="7" width="8.00390625" style="3" customWidth="1"/>
    <col min="8" max="8" width="8.7109375" style="3" customWidth="1"/>
    <col min="9" max="9" width="12.140625" style="3" customWidth="1"/>
    <col min="10" max="10" width="10.421875" style="3" customWidth="1"/>
    <col min="11" max="11" width="11.140625" style="4" customWidth="1"/>
    <col min="12" max="12" width="11.8515625" style="4" customWidth="1"/>
    <col min="13" max="16384" width="11.421875" style="4" customWidth="1"/>
  </cols>
  <sheetData>
    <row r="1" spans="1:12" ht="18" customHeight="1">
      <c r="A1" s="168" t="s">
        <v>18</v>
      </c>
      <c r="B1" s="168"/>
      <c r="C1" s="168"/>
      <c r="D1" s="168"/>
      <c r="E1" s="168"/>
      <c r="F1" s="168"/>
      <c r="G1" s="168"/>
      <c r="H1" s="168"/>
      <c r="I1" s="168"/>
      <c r="J1" s="169"/>
      <c r="K1" s="117"/>
      <c r="L1" s="118"/>
    </row>
    <row r="2" spans="1:12" s="6" customFormat="1" ht="89.25">
      <c r="A2" s="5" t="s">
        <v>19</v>
      </c>
      <c r="B2" s="5" t="s">
        <v>20</v>
      </c>
      <c r="C2" s="5" t="s">
        <v>123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21</v>
      </c>
      <c r="I2" s="5" t="s">
        <v>15</v>
      </c>
      <c r="J2" s="5" t="s">
        <v>16</v>
      </c>
      <c r="K2" s="5" t="s">
        <v>108</v>
      </c>
      <c r="L2" s="5" t="s">
        <v>109</v>
      </c>
    </row>
    <row r="3" spans="1:12" ht="25.5">
      <c r="A3" s="105"/>
      <c r="B3" s="82" t="s">
        <v>50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s="6" customFormat="1" ht="12.75">
      <c r="A4" s="105"/>
      <c r="B4" s="82" t="s">
        <v>51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27.75" customHeight="1">
      <c r="A5" s="105"/>
      <c r="B5" s="82" t="s">
        <v>52</v>
      </c>
      <c r="C5" s="84">
        <f>SUM(C9+C14+C18+C27+C35+C41+C47+C58+C67+C74+C82+C86+C90+C96+C105+C111+C117+C126+C131+C135+C139+C145+C151+C156)</f>
        <v>8517032</v>
      </c>
      <c r="D5" s="84">
        <f>D9+D14+D18+D27+D35+D41+D156</f>
        <v>1003932</v>
      </c>
      <c r="E5" s="84">
        <f>SUM(E47+E58+E67)</f>
        <v>66800</v>
      </c>
      <c r="F5" s="84">
        <f>SUM(F18+F74)</f>
        <v>612000</v>
      </c>
      <c r="G5" s="84">
        <f>SUM(G82+G86+G90+G96+G105+G111+G117+G126+G131+G135+G139)</f>
        <v>6822800</v>
      </c>
      <c r="H5" s="84">
        <f>SUM(H145+H151)</f>
        <v>11500</v>
      </c>
      <c r="I5" s="84"/>
      <c r="J5" s="84"/>
      <c r="K5" s="115">
        <f>C5+(C5*0.02)</f>
        <v>8687372.64</v>
      </c>
      <c r="L5" s="115">
        <f>K5+(K5*0.02)</f>
        <v>8861120.0928</v>
      </c>
    </row>
    <row r="6" spans="1:12" s="6" customFormat="1" ht="12.75">
      <c r="A6" s="106"/>
      <c r="B6" s="119" t="s">
        <v>53</v>
      </c>
      <c r="C6" s="84"/>
      <c r="D6" s="84"/>
      <c r="E6" s="84"/>
      <c r="F6" s="84"/>
      <c r="G6" s="84"/>
      <c r="H6" s="84"/>
      <c r="I6" s="84"/>
      <c r="J6" s="84"/>
      <c r="K6" s="84"/>
      <c r="L6" s="83"/>
    </row>
    <row r="7" spans="1:12" s="6" customFormat="1" ht="24" customHeight="1">
      <c r="A7" s="120" t="s">
        <v>54</v>
      </c>
      <c r="B7" s="121" t="s">
        <v>55</v>
      </c>
      <c r="C7" s="84"/>
      <c r="D7" s="84"/>
      <c r="E7" s="84"/>
      <c r="F7" s="84"/>
      <c r="G7" s="84"/>
      <c r="H7" s="84"/>
      <c r="I7" s="84"/>
      <c r="J7" s="84"/>
      <c r="K7" s="84"/>
      <c r="L7" s="83"/>
    </row>
    <row r="8" spans="1:12" s="6" customFormat="1" ht="28.5" customHeight="1">
      <c r="A8" s="123" t="s">
        <v>57</v>
      </c>
      <c r="B8" s="124" t="s">
        <v>58</v>
      </c>
      <c r="C8" s="84"/>
      <c r="D8" s="84"/>
      <c r="E8" s="84"/>
      <c r="F8" s="84"/>
      <c r="G8" s="84"/>
      <c r="H8" s="84"/>
      <c r="I8" s="84"/>
      <c r="J8" s="84"/>
      <c r="K8" s="84"/>
      <c r="L8" s="83"/>
    </row>
    <row r="9" spans="1:12" s="6" customFormat="1" ht="12.75">
      <c r="A9" s="105">
        <v>3</v>
      </c>
      <c r="B9" s="82" t="s">
        <v>48</v>
      </c>
      <c r="C9" s="84">
        <f>SUM(C10+C11)</f>
        <v>7000</v>
      </c>
      <c r="D9" s="84">
        <f>SUM(D10+D11)</f>
        <v>7000</v>
      </c>
      <c r="E9" s="84"/>
      <c r="F9" s="84"/>
      <c r="G9" s="84"/>
      <c r="H9" s="84"/>
      <c r="I9" s="84"/>
      <c r="J9" s="84"/>
      <c r="K9" s="84">
        <f>C9+(C9*0.02)</f>
        <v>7140</v>
      </c>
      <c r="L9" s="115">
        <f>K9+(K9*0.02)</f>
        <v>7282.8</v>
      </c>
    </row>
    <row r="10" spans="1:12" s="6" customFormat="1" ht="12.75">
      <c r="A10" s="107">
        <v>321</v>
      </c>
      <c r="B10" s="85" t="s">
        <v>25</v>
      </c>
      <c r="C10" s="83">
        <v>5000</v>
      </c>
      <c r="D10" s="83">
        <v>5000</v>
      </c>
      <c r="E10" s="84"/>
      <c r="F10" s="84"/>
      <c r="G10" s="84"/>
      <c r="H10" s="84"/>
      <c r="I10" s="84"/>
      <c r="J10" s="84"/>
      <c r="K10" s="83">
        <f>C10+(C10*0.02)</f>
        <v>5100</v>
      </c>
      <c r="L10" s="83">
        <f>K10+(K10*0.02)</f>
        <v>5202</v>
      </c>
    </row>
    <row r="11" spans="1:12" s="6" customFormat="1" ht="12.75">
      <c r="A11" s="107">
        <v>329</v>
      </c>
      <c r="B11" s="85" t="s">
        <v>59</v>
      </c>
      <c r="C11" s="83">
        <v>2000</v>
      </c>
      <c r="D11" s="83">
        <v>2000</v>
      </c>
      <c r="E11" s="84"/>
      <c r="F11" s="84"/>
      <c r="G11" s="84"/>
      <c r="H11" s="84"/>
      <c r="I11" s="84"/>
      <c r="J11" s="84"/>
      <c r="K11" s="83">
        <f>C11+(C11*0.02)</f>
        <v>2040</v>
      </c>
      <c r="L11" s="83">
        <f>K11+(K11*0.02)</f>
        <v>2080.8</v>
      </c>
    </row>
    <row r="12" spans="1:12" s="6" customFormat="1" ht="25.5">
      <c r="A12" s="120" t="s">
        <v>56</v>
      </c>
      <c r="B12" s="122" t="s">
        <v>62</v>
      </c>
      <c r="C12" s="84"/>
      <c r="D12" s="84"/>
      <c r="E12" s="84"/>
      <c r="F12" s="84"/>
      <c r="G12" s="84"/>
      <c r="H12" s="84"/>
      <c r="I12" s="84"/>
      <c r="J12" s="84"/>
      <c r="K12" s="83"/>
      <c r="L12" s="83"/>
    </row>
    <row r="13" spans="1:12" s="6" customFormat="1" ht="22.5" customHeight="1">
      <c r="A13" s="123" t="s">
        <v>57</v>
      </c>
      <c r="B13" s="124" t="s">
        <v>58</v>
      </c>
      <c r="C13" s="84"/>
      <c r="D13" s="84"/>
      <c r="E13" s="84"/>
      <c r="F13" s="84"/>
      <c r="G13" s="84"/>
      <c r="H13" s="84"/>
      <c r="I13" s="84"/>
      <c r="J13" s="84"/>
      <c r="K13" s="83"/>
      <c r="L13" s="83"/>
    </row>
    <row r="14" spans="1:12" s="6" customFormat="1" ht="12.75">
      <c r="A14" s="105">
        <v>3</v>
      </c>
      <c r="B14" s="82" t="s">
        <v>48</v>
      </c>
      <c r="C14" s="84">
        <f>SUM(C15)</f>
        <v>1000</v>
      </c>
      <c r="D14" s="84">
        <f>SUM(D15)</f>
        <v>1000</v>
      </c>
      <c r="E14" s="84"/>
      <c r="F14" s="84"/>
      <c r="G14" s="84"/>
      <c r="H14" s="84"/>
      <c r="I14" s="84"/>
      <c r="J14" s="84"/>
      <c r="K14" s="83"/>
      <c r="L14" s="83"/>
    </row>
    <row r="15" spans="1:12" s="6" customFormat="1" ht="12.75">
      <c r="A15" s="107">
        <v>322</v>
      </c>
      <c r="B15" s="85" t="s">
        <v>26</v>
      </c>
      <c r="C15" s="83">
        <v>1000</v>
      </c>
      <c r="D15" s="83">
        <v>1000</v>
      </c>
      <c r="E15" s="84"/>
      <c r="F15" s="84"/>
      <c r="G15" s="84"/>
      <c r="H15" s="84"/>
      <c r="I15" s="84"/>
      <c r="J15" s="84"/>
      <c r="K15" s="83"/>
      <c r="L15" s="83"/>
    </row>
    <row r="16" spans="1:12" s="6" customFormat="1" ht="12.75">
      <c r="A16" s="127" t="s">
        <v>88</v>
      </c>
      <c r="B16" s="122" t="s">
        <v>89</v>
      </c>
      <c r="C16" s="84"/>
      <c r="D16" s="84"/>
      <c r="E16" s="84"/>
      <c r="F16" s="84"/>
      <c r="G16" s="84"/>
      <c r="H16" s="84"/>
      <c r="I16" s="84"/>
      <c r="J16" s="84"/>
      <c r="K16" s="83"/>
      <c r="L16" s="116"/>
    </row>
    <row r="17" spans="1:12" s="6" customFormat="1" ht="25.5">
      <c r="A17" s="125" t="s">
        <v>90</v>
      </c>
      <c r="B17" s="124" t="s">
        <v>91</v>
      </c>
      <c r="C17" s="84"/>
      <c r="D17" s="84"/>
      <c r="E17" s="84"/>
      <c r="F17" s="84"/>
      <c r="G17" s="84"/>
      <c r="H17" s="84"/>
      <c r="I17" s="84"/>
      <c r="J17" s="84"/>
      <c r="K17" s="83"/>
      <c r="L17" s="116"/>
    </row>
    <row r="18" spans="1:12" s="6" customFormat="1" ht="12.75">
      <c r="A18" s="105">
        <v>3</v>
      </c>
      <c r="B18" s="82" t="s">
        <v>48</v>
      </c>
      <c r="C18" s="84">
        <v>508200</v>
      </c>
      <c r="D18" s="84">
        <v>308200</v>
      </c>
      <c r="E18" s="84"/>
      <c r="F18" s="84">
        <v>200000</v>
      </c>
      <c r="G18" s="84"/>
      <c r="H18" s="84"/>
      <c r="I18" s="84"/>
      <c r="J18" s="84"/>
      <c r="K18" s="84">
        <v>518364</v>
      </c>
      <c r="L18" s="115">
        <v>528731</v>
      </c>
    </row>
    <row r="19" spans="1:12" s="6" customFormat="1" ht="12.75">
      <c r="A19" s="107">
        <v>311</v>
      </c>
      <c r="B19" s="85" t="s">
        <v>22</v>
      </c>
      <c r="C19" s="83">
        <v>302000</v>
      </c>
      <c r="D19" s="83">
        <v>242000</v>
      </c>
      <c r="E19" s="83"/>
      <c r="F19" s="83">
        <v>60000</v>
      </c>
      <c r="G19" s="84"/>
      <c r="H19" s="84"/>
      <c r="I19" s="84"/>
      <c r="J19" s="84"/>
      <c r="K19" s="83">
        <v>308040</v>
      </c>
      <c r="L19" s="116">
        <v>314201</v>
      </c>
    </row>
    <row r="20" spans="1:12" s="6" customFormat="1" ht="12.75">
      <c r="A20" s="107">
        <v>312</v>
      </c>
      <c r="B20" s="85" t="s">
        <v>23</v>
      </c>
      <c r="C20" s="83">
        <v>11000</v>
      </c>
      <c r="D20" s="83">
        <v>11000</v>
      </c>
      <c r="E20" s="84"/>
      <c r="F20" s="83"/>
      <c r="G20" s="84"/>
      <c r="H20" s="84"/>
      <c r="I20" s="84"/>
      <c r="J20" s="84"/>
      <c r="K20" s="83">
        <v>11220</v>
      </c>
      <c r="L20" s="116">
        <v>11444</v>
      </c>
    </row>
    <row r="21" spans="1:12" s="6" customFormat="1" ht="12.75">
      <c r="A21" s="107">
        <v>313</v>
      </c>
      <c r="B21" s="85" t="s">
        <v>24</v>
      </c>
      <c r="C21" s="83">
        <v>49700</v>
      </c>
      <c r="D21" s="83">
        <v>49700</v>
      </c>
      <c r="E21" s="84"/>
      <c r="F21" s="84"/>
      <c r="G21" s="84"/>
      <c r="H21" s="84"/>
      <c r="I21" s="84"/>
      <c r="J21" s="84"/>
      <c r="K21" s="83">
        <v>50694</v>
      </c>
      <c r="L21" s="116">
        <v>51708</v>
      </c>
    </row>
    <row r="22" spans="1:12" s="6" customFormat="1" ht="12.75">
      <c r="A22" s="107">
        <v>321</v>
      </c>
      <c r="B22" s="85" t="s">
        <v>25</v>
      </c>
      <c r="C22" s="83">
        <v>5500</v>
      </c>
      <c r="D22" s="83">
        <v>5500</v>
      </c>
      <c r="E22" s="84"/>
      <c r="F22" s="83"/>
      <c r="G22" s="84"/>
      <c r="H22" s="84"/>
      <c r="I22" s="84"/>
      <c r="J22" s="84"/>
      <c r="K22" s="83">
        <v>5610</v>
      </c>
      <c r="L22" s="116">
        <v>5722</v>
      </c>
    </row>
    <row r="23" spans="1:12" s="6" customFormat="1" ht="12.75">
      <c r="A23" s="107">
        <v>322</v>
      </c>
      <c r="B23" s="85" t="s">
        <v>26</v>
      </c>
      <c r="C23" s="83">
        <v>140000</v>
      </c>
      <c r="D23" s="83"/>
      <c r="E23" s="83"/>
      <c r="F23" s="83">
        <v>140000</v>
      </c>
      <c r="G23" s="84"/>
      <c r="H23" s="84"/>
      <c r="I23" s="84"/>
      <c r="J23" s="84"/>
      <c r="K23" s="83">
        <v>142800</v>
      </c>
      <c r="L23" s="116">
        <v>145656</v>
      </c>
    </row>
    <row r="24" spans="1:12" s="6" customFormat="1" ht="12.75">
      <c r="A24" s="107"/>
      <c r="B24" s="107"/>
      <c r="C24" s="83"/>
      <c r="D24" s="83"/>
      <c r="E24" s="84"/>
      <c r="F24" s="84"/>
      <c r="G24" s="84"/>
      <c r="H24" s="84"/>
      <c r="I24" s="84"/>
      <c r="J24" s="84"/>
      <c r="K24" s="83"/>
      <c r="L24" s="83"/>
    </row>
    <row r="25" spans="1:12" s="6" customFormat="1" ht="30.75" customHeight="1">
      <c r="A25" s="120" t="s">
        <v>54</v>
      </c>
      <c r="B25" s="121" t="s">
        <v>55</v>
      </c>
      <c r="C25" s="83"/>
      <c r="D25" s="83"/>
      <c r="E25" s="84"/>
      <c r="F25" s="84"/>
      <c r="G25" s="84"/>
      <c r="H25" s="84"/>
      <c r="I25" s="84"/>
      <c r="J25" s="84"/>
      <c r="K25" s="83"/>
      <c r="L25" s="83"/>
    </row>
    <row r="26" spans="1:12" s="6" customFormat="1" ht="25.5">
      <c r="A26" s="125" t="s">
        <v>60</v>
      </c>
      <c r="B26" s="124" t="s">
        <v>61</v>
      </c>
      <c r="C26" s="84"/>
      <c r="D26" s="84"/>
      <c r="E26" s="84"/>
      <c r="F26" s="84"/>
      <c r="G26" s="84"/>
      <c r="H26" s="84"/>
      <c r="I26" s="84"/>
      <c r="J26" s="84"/>
      <c r="K26" s="84"/>
      <c r="L26" s="83"/>
    </row>
    <row r="27" spans="1:12" s="6" customFormat="1" ht="12.75">
      <c r="A27" s="105">
        <v>3</v>
      </c>
      <c r="B27" s="82" t="s">
        <v>48</v>
      </c>
      <c r="C27" s="84">
        <f>SUM(C28+C29+C30+C31+C32)</f>
        <v>167932</v>
      </c>
      <c r="D27" s="84">
        <f>SUM(D28+D29+D30+D31+D32)</f>
        <v>167932</v>
      </c>
      <c r="E27" s="84"/>
      <c r="F27" s="84"/>
      <c r="G27" s="84"/>
      <c r="H27" s="84"/>
      <c r="I27" s="84"/>
      <c r="J27" s="84"/>
      <c r="K27" s="115">
        <f aca="true" t="shared" si="0" ref="K27:K32">C27+(C27*0.02)</f>
        <v>171290.64</v>
      </c>
      <c r="L27" s="115">
        <f aca="true" t="shared" si="1" ref="L27:L32">K27+(K27*0.02)</f>
        <v>174716.45280000003</v>
      </c>
    </row>
    <row r="28" spans="1:12" s="6" customFormat="1" ht="12.75">
      <c r="A28" s="107">
        <v>321</v>
      </c>
      <c r="B28" s="85" t="s">
        <v>25</v>
      </c>
      <c r="C28" s="83">
        <v>16000</v>
      </c>
      <c r="D28" s="83">
        <v>16000</v>
      </c>
      <c r="E28" s="84"/>
      <c r="F28" s="84"/>
      <c r="G28" s="84"/>
      <c r="H28" s="84"/>
      <c r="I28" s="84"/>
      <c r="J28" s="84"/>
      <c r="K28" s="83">
        <f t="shared" si="0"/>
        <v>16320</v>
      </c>
      <c r="L28" s="83">
        <f t="shared" si="1"/>
        <v>16646.4</v>
      </c>
    </row>
    <row r="29" spans="1:12" s="6" customFormat="1" ht="12.75">
      <c r="A29" s="107">
        <v>322</v>
      </c>
      <c r="B29" s="85" t="s">
        <v>26</v>
      </c>
      <c r="C29" s="83">
        <v>60000</v>
      </c>
      <c r="D29" s="83">
        <v>60000</v>
      </c>
      <c r="E29" s="84"/>
      <c r="F29" s="84"/>
      <c r="G29" s="84"/>
      <c r="H29" s="84"/>
      <c r="I29" s="84"/>
      <c r="J29" s="84"/>
      <c r="K29" s="83">
        <f t="shared" si="0"/>
        <v>61200</v>
      </c>
      <c r="L29" s="83">
        <f t="shared" si="1"/>
        <v>62424</v>
      </c>
    </row>
    <row r="30" spans="1:12" s="6" customFormat="1" ht="12.75">
      <c r="A30" s="107">
        <v>323</v>
      </c>
      <c r="B30" s="85" t="s">
        <v>27</v>
      </c>
      <c r="C30" s="83">
        <v>76000</v>
      </c>
      <c r="D30" s="83">
        <v>76000</v>
      </c>
      <c r="E30" s="84"/>
      <c r="F30" s="84"/>
      <c r="G30" s="84"/>
      <c r="H30" s="84"/>
      <c r="I30" s="84"/>
      <c r="J30" s="84"/>
      <c r="K30" s="83">
        <f t="shared" si="0"/>
        <v>77520</v>
      </c>
      <c r="L30" s="83">
        <f t="shared" si="1"/>
        <v>79070.4</v>
      </c>
    </row>
    <row r="31" spans="1:12" s="6" customFormat="1" ht="12.75">
      <c r="A31" s="107">
        <v>329</v>
      </c>
      <c r="B31" s="85" t="s">
        <v>59</v>
      </c>
      <c r="C31" s="83">
        <v>8932</v>
      </c>
      <c r="D31" s="83">
        <v>8932</v>
      </c>
      <c r="E31" s="84"/>
      <c r="F31" s="84"/>
      <c r="G31" s="84"/>
      <c r="H31" s="84"/>
      <c r="I31" s="84"/>
      <c r="J31" s="84"/>
      <c r="K31" s="116">
        <f t="shared" si="0"/>
        <v>9110.64</v>
      </c>
      <c r="L31" s="83">
        <f t="shared" si="1"/>
        <v>9292.852799999999</v>
      </c>
    </row>
    <row r="32" spans="1:12" s="6" customFormat="1" ht="12.75">
      <c r="A32" s="107">
        <v>343</v>
      </c>
      <c r="B32" s="85" t="s">
        <v>28</v>
      </c>
      <c r="C32" s="83">
        <v>7000</v>
      </c>
      <c r="D32" s="83">
        <v>7000</v>
      </c>
      <c r="E32" s="84"/>
      <c r="F32" s="84"/>
      <c r="G32" s="84"/>
      <c r="H32" s="84"/>
      <c r="I32" s="84"/>
      <c r="J32" s="84"/>
      <c r="K32" s="83">
        <f t="shared" si="0"/>
        <v>7140</v>
      </c>
      <c r="L32" s="83">
        <f t="shared" si="1"/>
        <v>7282.8</v>
      </c>
    </row>
    <row r="33" spans="1:12" s="6" customFormat="1" ht="25.5">
      <c r="A33" s="120" t="s">
        <v>56</v>
      </c>
      <c r="B33" s="122" t="s">
        <v>62</v>
      </c>
      <c r="C33" s="83"/>
      <c r="D33" s="83"/>
      <c r="E33" s="84"/>
      <c r="F33" s="84"/>
      <c r="G33" s="84"/>
      <c r="H33" s="84"/>
      <c r="I33" s="84"/>
      <c r="J33" s="84"/>
      <c r="K33" s="83"/>
      <c r="L33" s="83"/>
    </row>
    <row r="34" spans="1:12" s="6" customFormat="1" ht="25.5">
      <c r="A34" s="123" t="s">
        <v>60</v>
      </c>
      <c r="B34" s="124" t="s">
        <v>63</v>
      </c>
      <c r="C34" s="84"/>
      <c r="D34" s="84"/>
      <c r="E34" s="84"/>
      <c r="F34" s="84"/>
      <c r="G34" s="84"/>
      <c r="H34" s="84"/>
      <c r="I34" s="84"/>
      <c r="J34" s="84"/>
      <c r="K34" s="83"/>
      <c r="L34" s="83"/>
    </row>
    <row r="35" spans="1:12" s="6" customFormat="1" ht="12.75">
      <c r="A35" s="105">
        <v>3</v>
      </c>
      <c r="B35" s="82" t="s">
        <v>48</v>
      </c>
      <c r="C35" s="84">
        <f>SUM(C36+C37)</f>
        <v>393700</v>
      </c>
      <c r="D35" s="84">
        <f>SUM(D36+D37)</f>
        <v>393700</v>
      </c>
      <c r="E35" s="84"/>
      <c r="F35" s="84"/>
      <c r="G35" s="84"/>
      <c r="H35" s="84"/>
      <c r="I35" s="84"/>
      <c r="J35" s="84"/>
      <c r="K35" s="84">
        <f>C35+(C35*0.02)</f>
        <v>401574</v>
      </c>
      <c r="L35" s="115">
        <f>K35+(K35*0.02)</f>
        <v>409605.48</v>
      </c>
    </row>
    <row r="36" spans="1:12" s="6" customFormat="1" ht="12.75">
      <c r="A36" s="107">
        <v>322</v>
      </c>
      <c r="B36" s="85" t="s">
        <v>26</v>
      </c>
      <c r="C36" s="83">
        <v>382700</v>
      </c>
      <c r="D36" s="83">
        <v>382700</v>
      </c>
      <c r="E36" s="84"/>
      <c r="F36" s="84"/>
      <c r="G36" s="84"/>
      <c r="H36" s="84"/>
      <c r="I36" s="84"/>
      <c r="J36" s="84"/>
      <c r="K36" s="83">
        <f>C36+(C36*0.02)</f>
        <v>390354</v>
      </c>
      <c r="L36" s="116">
        <f>K36+(K36*0.02)</f>
        <v>398161.08</v>
      </c>
    </row>
    <row r="37" spans="1:12" s="6" customFormat="1" ht="12.75">
      <c r="A37" s="107">
        <v>323</v>
      </c>
      <c r="B37" s="85" t="s">
        <v>27</v>
      </c>
      <c r="C37" s="83">
        <v>11000</v>
      </c>
      <c r="D37" s="83">
        <v>11000</v>
      </c>
      <c r="E37" s="84"/>
      <c r="F37" s="84"/>
      <c r="G37" s="84"/>
      <c r="H37" s="84"/>
      <c r="I37" s="84"/>
      <c r="J37" s="84"/>
      <c r="K37" s="83">
        <f>C37+(C37*0.02)</f>
        <v>11220</v>
      </c>
      <c r="L37" s="116">
        <f>K37+(K37*0.02)</f>
        <v>11444.4</v>
      </c>
    </row>
    <row r="38" spans="1:12" s="6" customFormat="1" ht="25.5">
      <c r="A38" s="107"/>
      <c r="B38" s="119" t="s">
        <v>96</v>
      </c>
      <c r="C38" s="84"/>
      <c r="D38" s="84"/>
      <c r="E38" s="84"/>
      <c r="F38" s="84"/>
      <c r="G38" s="84"/>
      <c r="H38" s="84"/>
      <c r="I38" s="84"/>
      <c r="J38" s="84"/>
      <c r="K38" s="83"/>
      <c r="L38" s="116"/>
    </row>
    <row r="39" spans="1:12" s="6" customFormat="1" ht="12.75">
      <c r="A39" s="127" t="s">
        <v>97</v>
      </c>
      <c r="B39" s="122" t="s">
        <v>98</v>
      </c>
      <c r="C39" s="84"/>
      <c r="D39" s="84"/>
      <c r="E39" s="84"/>
      <c r="F39" s="84"/>
      <c r="G39" s="84"/>
      <c r="H39" s="84"/>
      <c r="I39" s="84"/>
      <c r="J39" s="84"/>
      <c r="K39" s="83"/>
      <c r="L39" s="116"/>
    </row>
    <row r="40" spans="1:12" s="6" customFormat="1" ht="15.75">
      <c r="A40" s="128" t="s">
        <v>99</v>
      </c>
      <c r="B40" s="129" t="s">
        <v>100</v>
      </c>
      <c r="C40" s="84"/>
      <c r="D40" s="84"/>
      <c r="E40" s="84"/>
      <c r="F40" s="84"/>
      <c r="G40" s="84"/>
      <c r="H40" s="84"/>
      <c r="I40" s="84"/>
      <c r="J40" s="84"/>
      <c r="K40" s="83"/>
      <c r="L40" s="116"/>
    </row>
    <row r="41" spans="1:12" s="6" customFormat="1" ht="12.75">
      <c r="A41" s="105">
        <v>4</v>
      </c>
      <c r="B41" s="82" t="s">
        <v>29</v>
      </c>
      <c r="C41" s="84">
        <f>SUM(C42)</f>
        <v>48500</v>
      </c>
      <c r="D41" s="84">
        <f>SUM(D42)</f>
        <v>48500</v>
      </c>
      <c r="E41" s="84"/>
      <c r="F41" s="84"/>
      <c r="G41" s="84"/>
      <c r="H41" s="84"/>
      <c r="I41" s="84"/>
      <c r="J41" s="84"/>
      <c r="K41" s="84">
        <f>C41+(C41*0.02)</f>
        <v>49470</v>
      </c>
      <c r="L41" s="115">
        <f>K41+(K41*0.02)</f>
        <v>50459.4</v>
      </c>
    </row>
    <row r="42" spans="1:12" s="6" customFormat="1" ht="12.75">
      <c r="A42" s="107">
        <v>422</v>
      </c>
      <c r="B42" s="85" t="s">
        <v>101</v>
      </c>
      <c r="C42" s="83">
        <v>48500</v>
      </c>
      <c r="D42" s="83">
        <v>48500</v>
      </c>
      <c r="E42" s="84"/>
      <c r="F42" s="84"/>
      <c r="G42" s="84"/>
      <c r="H42" s="84"/>
      <c r="I42" s="84"/>
      <c r="J42" s="84"/>
      <c r="K42" s="83">
        <f>C42+(C42*0.02)</f>
        <v>49470</v>
      </c>
      <c r="L42" s="116">
        <f>K42+(K42*0.02)</f>
        <v>50459.4</v>
      </c>
    </row>
    <row r="43" spans="1:12" s="6" customFormat="1" ht="12.75">
      <c r="A43" s="107"/>
      <c r="B43" s="85"/>
      <c r="C43" s="83"/>
      <c r="D43" s="83"/>
      <c r="E43" s="84"/>
      <c r="F43" s="84"/>
      <c r="G43" s="84"/>
      <c r="H43" s="84"/>
      <c r="I43" s="84"/>
      <c r="J43" s="84"/>
      <c r="K43" s="83"/>
      <c r="L43" s="116"/>
    </row>
    <row r="44" spans="1:12" s="6" customFormat="1" ht="12.75">
      <c r="A44" s="107"/>
      <c r="B44" s="119" t="s">
        <v>53</v>
      </c>
      <c r="C44" s="83"/>
      <c r="D44" s="83"/>
      <c r="E44" s="84"/>
      <c r="F44" s="84"/>
      <c r="G44" s="84"/>
      <c r="H44" s="84"/>
      <c r="I44" s="84"/>
      <c r="J44" s="84"/>
      <c r="K44" s="83"/>
      <c r="L44" s="116"/>
    </row>
    <row r="45" spans="1:12" s="6" customFormat="1" ht="25.5">
      <c r="A45" s="120" t="s">
        <v>56</v>
      </c>
      <c r="B45" s="122" t="s">
        <v>62</v>
      </c>
      <c r="C45" s="83"/>
      <c r="D45" s="83"/>
      <c r="E45" s="84"/>
      <c r="F45" s="84"/>
      <c r="G45" s="84"/>
      <c r="H45" s="84"/>
      <c r="I45" s="84"/>
      <c r="J45" s="84"/>
      <c r="K45" s="83"/>
      <c r="L45" s="116"/>
    </row>
    <row r="46" spans="1:12" s="6" customFormat="1" ht="12.75">
      <c r="A46" s="123" t="s">
        <v>64</v>
      </c>
      <c r="B46" s="124" t="s">
        <v>65</v>
      </c>
      <c r="C46" s="84"/>
      <c r="D46" s="84"/>
      <c r="E46" s="84"/>
      <c r="F46" s="84"/>
      <c r="G46" s="84"/>
      <c r="H46" s="84"/>
      <c r="I46" s="84"/>
      <c r="J46" s="84"/>
      <c r="K46" s="83"/>
      <c r="L46" s="83"/>
    </row>
    <row r="47" spans="1:12" s="6" customFormat="1" ht="12.75">
      <c r="A47" s="105">
        <v>3</v>
      </c>
      <c r="B47" s="82" t="s">
        <v>48</v>
      </c>
      <c r="C47" s="84">
        <f>SUM(C48+C49+C52+C53+C54)</f>
        <v>39300</v>
      </c>
      <c r="D47" s="84"/>
      <c r="E47" s="84">
        <f>SUM(E48+E49+E52+E53+E54)</f>
        <v>39300</v>
      </c>
      <c r="F47" s="84"/>
      <c r="G47" s="84"/>
      <c r="H47" s="84"/>
      <c r="I47" s="84"/>
      <c r="J47" s="84"/>
      <c r="K47" s="84">
        <f>C47+(C47*0.02)</f>
        <v>40086</v>
      </c>
      <c r="L47" s="115">
        <f>K47+(K47*0.02)</f>
        <v>40887.72</v>
      </c>
    </row>
    <row r="48" spans="1:12" s="6" customFormat="1" ht="12.75">
      <c r="A48" s="107">
        <v>321</v>
      </c>
      <c r="B48" s="85" t="s">
        <v>25</v>
      </c>
      <c r="C48" s="83">
        <v>9400</v>
      </c>
      <c r="D48" s="84"/>
      <c r="E48" s="83">
        <v>9400</v>
      </c>
      <c r="F48" s="84"/>
      <c r="G48" s="84"/>
      <c r="H48" s="84"/>
      <c r="I48" s="84"/>
      <c r="J48" s="84"/>
      <c r="K48" s="83">
        <f>C48+(C48*0.02)</f>
        <v>9588</v>
      </c>
      <c r="L48" s="116">
        <f>K48+(K48*0.02)</f>
        <v>9779.76</v>
      </c>
    </row>
    <row r="49" spans="1:12" s="6" customFormat="1" ht="12.75">
      <c r="A49" s="107">
        <v>322</v>
      </c>
      <c r="B49" s="85" t="s">
        <v>26</v>
      </c>
      <c r="C49" s="84">
        <f>SUM(C50:C51)</f>
        <v>13900</v>
      </c>
      <c r="D49" s="84"/>
      <c r="E49" s="84">
        <f>SUM(E50:E51)</f>
        <v>13900</v>
      </c>
      <c r="F49" s="84"/>
      <c r="G49" s="84"/>
      <c r="H49" s="84"/>
      <c r="I49" s="84"/>
      <c r="J49" s="84"/>
      <c r="K49" s="84">
        <f>SUM(K50:K51)</f>
        <v>14178</v>
      </c>
      <c r="L49" s="116"/>
    </row>
    <row r="50" spans="1:12" s="6" customFormat="1" ht="12.75">
      <c r="A50" s="107">
        <v>322</v>
      </c>
      <c r="B50" s="85" t="s">
        <v>26</v>
      </c>
      <c r="C50" s="83">
        <v>12000</v>
      </c>
      <c r="D50" s="84"/>
      <c r="E50" s="83">
        <v>12000</v>
      </c>
      <c r="F50" s="84"/>
      <c r="G50" s="84"/>
      <c r="H50" s="84"/>
      <c r="I50" s="84"/>
      <c r="J50" s="84"/>
      <c r="K50" s="83">
        <f>C50+(C50*0.02)</f>
        <v>12240</v>
      </c>
      <c r="L50" s="116">
        <f>K50+(K50*0.02)</f>
        <v>12484.8</v>
      </c>
    </row>
    <row r="51" spans="1:12" s="6" customFormat="1" ht="12.75">
      <c r="A51" s="107">
        <v>322</v>
      </c>
      <c r="B51" s="85" t="s">
        <v>107</v>
      </c>
      <c r="C51" s="83">
        <v>1900</v>
      </c>
      <c r="D51" s="83"/>
      <c r="E51" s="83">
        <v>1900</v>
      </c>
      <c r="F51" s="84"/>
      <c r="G51" s="84"/>
      <c r="H51" s="84"/>
      <c r="I51" s="84"/>
      <c r="J51" s="84"/>
      <c r="K51" s="83">
        <f>C51+(C51*0.02)</f>
        <v>1938</v>
      </c>
      <c r="L51" s="116">
        <f>K51+(K51*0.02)</f>
        <v>1976.76</v>
      </c>
    </row>
    <row r="52" spans="1:12" s="6" customFormat="1" ht="12.75">
      <c r="A52" s="107">
        <v>323</v>
      </c>
      <c r="B52" s="85" t="s">
        <v>27</v>
      </c>
      <c r="C52" s="83">
        <v>11000</v>
      </c>
      <c r="D52" s="84"/>
      <c r="E52" s="83">
        <v>11000</v>
      </c>
      <c r="F52" s="84"/>
      <c r="G52" s="84"/>
      <c r="H52" s="84"/>
      <c r="I52" s="84"/>
      <c r="J52" s="84"/>
      <c r="K52" s="83">
        <f>C52+(C52*0.02)</f>
        <v>11220</v>
      </c>
      <c r="L52" s="116">
        <f>K52+(K52*0.02)</f>
        <v>11444.4</v>
      </c>
    </row>
    <row r="53" spans="1:12" s="6" customFormat="1" ht="12.75">
      <c r="A53" s="107">
        <v>329</v>
      </c>
      <c r="B53" s="85" t="s">
        <v>59</v>
      </c>
      <c r="C53" s="83">
        <v>4500</v>
      </c>
      <c r="D53" s="84"/>
      <c r="E53" s="83">
        <v>4500</v>
      </c>
      <c r="F53" s="84"/>
      <c r="G53" s="84"/>
      <c r="H53" s="84"/>
      <c r="I53" s="84"/>
      <c r="J53" s="84"/>
      <c r="K53" s="83">
        <f>C53+(C53*0.02)</f>
        <v>4590</v>
      </c>
      <c r="L53" s="116">
        <f>K53+(K53*0.02)</f>
        <v>4681.8</v>
      </c>
    </row>
    <row r="54" spans="1:12" s="6" customFormat="1" ht="12.75">
      <c r="A54" s="107">
        <v>343</v>
      </c>
      <c r="B54" s="85" t="s">
        <v>28</v>
      </c>
      <c r="C54" s="83">
        <v>500</v>
      </c>
      <c r="D54" s="84"/>
      <c r="E54" s="83">
        <v>500</v>
      </c>
      <c r="F54" s="84"/>
      <c r="G54" s="84"/>
      <c r="H54" s="84"/>
      <c r="I54" s="84"/>
      <c r="J54" s="84"/>
      <c r="K54" s="83">
        <f>C54+(C54*0.02)</f>
        <v>510</v>
      </c>
      <c r="L54" s="116">
        <f>K54+(K54*0.02)</f>
        <v>520.2</v>
      </c>
    </row>
    <row r="55" spans="1:12" s="6" customFormat="1" ht="25.5">
      <c r="A55" s="106"/>
      <c r="B55" s="119" t="s">
        <v>67</v>
      </c>
      <c r="C55" s="83"/>
      <c r="D55" s="84"/>
      <c r="E55" s="83"/>
      <c r="F55" s="84"/>
      <c r="G55" s="84"/>
      <c r="H55" s="84"/>
      <c r="I55" s="84"/>
      <c r="J55" s="84"/>
      <c r="K55" s="83"/>
      <c r="L55" s="116"/>
    </row>
    <row r="56" spans="1:12" s="6" customFormat="1" ht="12.75">
      <c r="A56" s="127" t="s">
        <v>75</v>
      </c>
      <c r="B56" s="130" t="s">
        <v>76</v>
      </c>
      <c r="C56" s="84"/>
      <c r="D56" s="84"/>
      <c r="E56" s="84"/>
      <c r="F56" s="84"/>
      <c r="G56" s="84"/>
      <c r="H56" s="84"/>
      <c r="I56" s="84"/>
      <c r="J56" s="84"/>
      <c r="K56" s="83"/>
      <c r="L56" s="116"/>
    </row>
    <row r="57" spans="1:12" s="6" customFormat="1" ht="12.75">
      <c r="A57" s="123" t="s">
        <v>64</v>
      </c>
      <c r="B57" s="124" t="s">
        <v>65</v>
      </c>
      <c r="C57" s="84"/>
      <c r="D57" s="84"/>
      <c r="E57" s="84"/>
      <c r="F57" s="84"/>
      <c r="G57" s="84"/>
      <c r="H57" s="84"/>
      <c r="I57" s="84"/>
      <c r="J57" s="84"/>
      <c r="K57" s="83"/>
      <c r="L57" s="116"/>
    </row>
    <row r="58" spans="1:12" s="6" customFormat="1" ht="12.75">
      <c r="A58" s="105">
        <v>3</v>
      </c>
      <c r="B58" s="82" t="s">
        <v>48</v>
      </c>
      <c r="C58" s="84">
        <f>SUM(C59+C60+C61+C62+C63)</f>
        <v>22100</v>
      </c>
      <c r="D58" s="84"/>
      <c r="E58" s="84">
        <f>SUM(E59+E60+E61+E62+E63)</f>
        <v>22100</v>
      </c>
      <c r="F58" s="84"/>
      <c r="G58" s="84"/>
      <c r="H58" s="84"/>
      <c r="I58" s="84"/>
      <c r="J58" s="84"/>
      <c r="K58" s="84">
        <f aca="true" t="shared" si="2" ref="K58:K63">C58+(C58*0.02)</f>
        <v>22542</v>
      </c>
      <c r="L58" s="115">
        <f aca="true" t="shared" si="3" ref="L58:L63">K58+(K58*0.02)</f>
        <v>22992.84</v>
      </c>
    </row>
    <row r="59" spans="1:12" s="6" customFormat="1" ht="12.75">
      <c r="A59" s="107">
        <v>311</v>
      </c>
      <c r="B59" s="85" t="s">
        <v>22</v>
      </c>
      <c r="C59" s="83">
        <v>11000</v>
      </c>
      <c r="D59" s="84"/>
      <c r="E59" s="83">
        <v>11000</v>
      </c>
      <c r="F59" s="83"/>
      <c r="G59" s="84"/>
      <c r="H59" s="84"/>
      <c r="I59" s="84"/>
      <c r="J59" s="84"/>
      <c r="K59" s="83">
        <f t="shared" si="2"/>
        <v>11220</v>
      </c>
      <c r="L59" s="116">
        <f t="shared" si="3"/>
        <v>11444.4</v>
      </c>
    </row>
    <row r="60" spans="1:12" s="6" customFormat="1" ht="12.75">
      <c r="A60" s="107">
        <v>313</v>
      </c>
      <c r="B60" s="85" t="s">
        <v>24</v>
      </c>
      <c r="C60" s="83">
        <v>2200</v>
      </c>
      <c r="D60" s="84"/>
      <c r="E60" s="83">
        <v>2200</v>
      </c>
      <c r="F60" s="83"/>
      <c r="G60" s="84"/>
      <c r="H60" s="84"/>
      <c r="I60" s="84"/>
      <c r="J60" s="84"/>
      <c r="K60" s="83">
        <f t="shared" si="2"/>
        <v>2244</v>
      </c>
      <c r="L60" s="116">
        <f t="shared" si="3"/>
        <v>2288.88</v>
      </c>
    </row>
    <row r="61" spans="1:12" s="6" customFormat="1" ht="12.75">
      <c r="A61" s="107">
        <v>322</v>
      </c>
      <c r="B61" s="85" t="s">
        <v>26</v>
      </c>
      <c r="C61" s="83">
        <v>500</v>
      </c>
      <c r="D61" s="84"/>
      <c r="E61" s="83">
        <v>500</v>
      </c>
      <c r="F61" s="83"/>
      <c r="G61" s="84"/>
      <c r="H61" s="84"/>
      <c r="I61" s="84"/>
      <c r="J61" s="84"/>
      <c r="K61" s="83">
        <f t="shared" si="2"/>
        <v>510</v>
      </c>
      <c r="L61" s="116">
        <f t="shared" si="3"/>
        <v>520.2</v>
      </c>
    </row>
    <row r="62" spans="1:12" s="6" customFormat="1" ht="12.75">
      <c r="A62" s="107">
        <v>323</v>
      </c>
      <c r="B62" s="85" t="s">
        <v>27</v>
      </c>
      <c r="C62" s="83">
        <v>8000</v>
      </c>
      <c r="D62" s="84"/>
      <c r="E62" s="83">
        <v>8000</v>
      </c>
      <c r="F62" s="83"/>
      <c r="G62" s="84"/>
      <c r="H62" s="84"/>
      <c r="I62" s="84"/>
      <c r="J62" s="84"/>
      <c r="K62" s="83">
        <f t="shared" si="2"/>
        <v>8160</v>
      </c>
      <c r="L62" s="116">
        <f t="shared" si="3"/>
        <v>8323.2</v>
      </c>
    </row>
    <row r="63" spans="1:12" s="6" customFormat="1" ht="12.75">
      <c r="A63" s="107">
        <v>329</v>
      </c>
      <c r="B63" s="85" t="s">
        <v>59</v>
      </c>
      <c r="C63" s="83">
        <v>400</v>
      </c>
      <c r="D63" s="84"/>
      <c r="E63" s="83">
        <v>400</v>
      </c>
      <c r="F63" s="83"/>
      <c r="G63" s="84"/>
      <c r="H63" s="84"/>
      <c r="I63" s="84"/>
      <c r="J63" s="84"/>
      <c r="K63" s="83">
        <f t="shared" si="2"/>
        <v>408</v>
      </c>
      <c r="L63" s="116">
        <f t="shared" si="3"/>
        <v>416.16</v>
      </c>
    </row>
    <row r="64" spans="1:12" s="6" customFormat="1" ht="25.5">
      <c r="A64" s="107"/>
      <c r="B64" s="119" t="s">
        <v>96</v>
      </c>
      <c r="C64" s="84"/>
      <c r="D64" s="84"/>
      <c r="E64" s="84"/>
      <c r="F64" s="84"/>
      <c r="G64" s="84"/>
      <c r="H64" s="84"/>
      <c r="I64" s="84"/>
      <c r="J64" s="84"/>
      <c r="K64" s="83"/>
      <c r="L64" s="83"/>
    </row>
    <row r="65" spans="1:12" s="6" customFormat="1" ht="12.75">
      <c r="A65" s="127" t="s">
        <v>97</v>
      </c>
      <c r="B65" s="122" t="s">
        <v>98</v>
      </c>
      <c r="C65" s="84"/>
      <c r="D65" s="84"/>
      <c r="E65" s="84"/>
      <c r="F65" s="84"/>
      <c r="G65" s="84"/>
      <c r="H65" s="84"/>
      <c r="I65" s="84"/>
      <c r="J65" s="84"/>
      <c r="K65" s="83"/>
      <c r="L65" s="83"/>
    </row>
    <row r="66" spans="1:12" s="6" customFormat="1" ht="12.75">
      <c r="A66" s="125" t="s">
        <v>64</v>
      </c>
      <c r="B66" s="124" t="s">
        <v>65</v>
      </c>
      <c r="C66" s="84"/>
      <c r="D66" s="84"/>
      <c r="E66" s="84"/>
      <c r="F66" s="84"/>
      <c r="G66" s="84"/>
      <c r="H66" s="84"/>
      <c r="I66" s="84"/>
      <c r="J66" s="84"/>
      <c r="K66" s="83"/>
      <c r="L66" s="116"/>
    </row>
    <row r="67" spans="1:12" s="6" customFormat="1" ht="12.75">
      <c r="A67" s="105">
        <v>4</v>
      </c>
      <c r="B67" s="82" t="s">
        <v>29</v>
      </c>
      <c r="C67" s="84">
        <f>C68+C69</f>
        <v>5400</v>
      </c>
      <c r="D67" s="84"/>
      <c r="E67" s="84">
        <f>E68+E69</f>
        <v>5400</v>
      </c>
      <c r="F67" s="84"/>
      <c r="G67" s="84"/>
      <c r="H67" s="84"/>
      <c r="I67" s="84"/>
      <c r="J67" s="84"/>
      <c r="K67" s="84">
        <f>C67+(C67*0.02)</f>
        <v>5508</v>
      </c>
      <c r="L67" s="115">
        <f>K67+(K67*0.02)</f>
        <v>5618.16</v>
      </c>
    </row>
    <row r="68" spans="1:12" s="6" customFormat="1" ht="12.75">
      <c r="A68" s="107">
        <v>422</v>
      </c>
      <c r="B68" s="85" t="s">
        <v>101</v>
      </c>
      <c r="C68" s="83">
        <v>5000</v>
      </c>
      <c r="D68" s="84"/>
      <c r="E68" s="83">
        <v>5000</v>
      </c>
      <c r="F68" s="84"/>
      <c r="G68" s="84"/>
      <c r="H68" s="84"/>
      <c r="I68" s="84"/>
      <c r="J68" s="84"/>
      <c r="K68" s="83">
        <f>C68+(C68*0.02)</f>
        <v>5100</v>
      </c>
      <c r="L68" s="116">
        <f>K68+(K68*0.02)</f>
        <v>5202</v>
      </c>
    </row>
    <row r="69" spans="1:12" s="6" customFormat="1" ht="13.5" customHeight="1">
      <c r="A69" s="107">
        <v>424</v>
      </c>
      <c r="B69" s="85" t="s">
        <v>102</v>
      </c>
      <c r="C69" s="83">
        <v>400</v>
      </c>
      <c r="D69" s="84"/>
      <c r="E69" s="83">
        <v>400</v>
      </c>
      <c r="F69" s="84"/>
      <c r="G69" s="84"/>
      <c r="H69" s="84"/>
      <c r="I69" s="84"/>
      <c r="J69" s="84"/>
      <c r="K69" s="83">
        <f>C69+(C69*0.02)</f>
        <v>408</v>
      </c>
      <c r="L69" s="116">
        <f>K69+(K69*0.02)</f>
        <v>416.16</v>
      </c>
    </row>
    <row r="70" spans="1:12" s="6" customFormat="1" ht="12.75">
      <c r="A70" s="105"/>
      <c r="B70" s="86"/>
      <c r="C70" s="84"/>
      <c r="D70" s="84"/>
      <c r="E70" s="84"/>
      <c r="F70" s="84"/>
      <c r="G70" s="84"/>
      <c r="H70" s="84"/>
      <c r="I70" s="84"/>
      <c r="J70" s="84"/>
      <c r="K70" s="83"/>
      <c r="L70" s="83"/>
    </row>
    <row r="71" spans="1:12" s="6" customFormat="1" ht="25.5">
      <c r="A71" s="106"/>
      <c r="B71" s="119" t="s">
        <v>67</v>
      </c>
      <c r="C71" s="84"/>
      <c r="D71" s="84"/>
      <c r="E71" s="84"/>
      <c r="F71" s="84"/>
      <c r="G71" s="84"/>
      <c r="H71" s="84"/>
      <c r="I71" s="84"/>
      <c r="J71" s="84"/>
      <c r="K71" s="83"/>
      <c r="L71" s="83"/>
    </row>
    <row r="72" spans="1:12" s="6" customFormat="1" ht="12.75">
      <c r="A72" s="126" t="s">
        <v>66</v>
      </c>
      <c r="B72" s="122" t="s">
        <v>68</v>
      </c>
      <c r="C72" s="84"/>
      <c r="D72" s="84"/>
      <c r="E72" s="84"/>
      <c r="F72" s="84"/>
      <c r="G72" s="84"/>
      <c r="H72" s="84"/>
      <c r="I72" s="84"/>
      <c r="J72" s="84"/>
      <c r="K72" s="83"/>
      <c r="L72" s="83"/>
    </row>
    <row r="73" spans="1:12" s="6" customFormat="1" ht="25.5">
      <c r="A73" s="123" t="s">
        <v>70</v>
      </c>
      <c r="B73" s="124" t="s">
        <v>71</v>
      </c>
      <c r="C73" s="84"/>
      <c r="D73" s="84"/>
      <c r="E73" s="84"/>
      <c r="F73" s="84"/>
      <c r="G73" s="84"/>
      <c r="H73" s="84"/>
      <c r="I73" s="84"/>
      <c r="J73" s="84"/>
      <c r="K73" s="83"/>
      <c r="L73" s="83"/>
    </row>
    <row r="74" spans="1:12" s="6" customFormat="1" ht="12.75">
      <c r="A74" s="105">
        <v>3</v>
      </c>
      <c r="B74" s="82" t="s">
        <v>48</v>
      </c>
      <c r="C74" s="84">
        <f>SUM(C75+C76)</f>
        <v>412000</v>
      </c>
      <c r="D74" s="84"/>
      <c r="E74" s="84"/>
      <c r="F74" s="84">
        <f>SUM(F75+F76)</f>
        <v>412000</v>
      </c>
      <c r="G74" s="84"/>
      <c r="H74" s="84"/>
      <c r="I74" s="84"/>
      <c r="J74" s="84"/>
      <c r="K74" s="84">
        <f>C74+(C74*0.02)</f>
        <v>420240</v>
      </c>
      <c r="L74" s="115">
        <f>K74+(K74*0.02)</f>
        <v>428644.8</v>
      </c>
    </row>
    <row r="75" spans="1:12" s="6" customFormat="1" ht="12.75">
      <c r="A75" s="107">
        <v>322</v>
      </c>
      <c r="B75" s="85" t="s">
        <v>26</v>
      </c>
      <c r="C75" s="83">
        <v>410000</v>
      </c>
      <c r="D75" s="84"/>
      <c r="E75" s="84"/>
      <c r="F75" s="83">
        <v>410000</v>
      </c>
      <c r="G75" s="84"/>
      <c r="H75" s="84"/>
      <c r="I75" s="84"/>
      <c r="J75" s="84"/>
      <c r="K75" s="83">
        <f>C75+(C75*0.02)</f>
        <v>418200</v>
      </c>
      <c r="L75" s="116">
        <f>K75+(K75*0.02)</f>
        <v>426564</v>
      </c>
    </row>
    <row r="76" spans="1:12" s="6" customFormat="1" ht="12.75">
      <c r="A76" s="107">
        <v>329</v>
      </c>
      <c r="B76" s="85" t="s">
        <v>59</v>
      </c>
      <c r="C76" s="83">
        <v>2000</v>
      </c>
      <c r="D76" s="84"/>
      <c r="E76" s="84"/>
      <c r="F76" s="83">
        <v>2000</v>
      </c>
      <c r="G76" s="84"/>
      <c r="H76" s="84"/>
      <c r="I76" s="84"/>
      <c r="J76" s="84"/>
      <c r="K76" s="83">
        <f>C76+(C76*0.02)</f>
        <v>2040</v>
      </c>
      <c r="L76" s="116">
        <f>K76+(K76*0.02)</f>
        <v>2080.8</v>
      </c>
    </row>
    <row r="77" spans="1:12" s="6" customFormat="1" ht="12.75">
      <c r="A77" s="107"/>
      <c r="B77" s="85"/>
      <c r="C77" s="83"/>
      <c r="D77" s="84"/>
      <c r="E77" s="84"/>
      <c r="F77" s="83"/>
      <c r="G77" s="84"/>
      <c r="H77" s="84"/>
      <c r="I77" s="84"/>
      <c r="J77" s="84"/>
      <c r="K77" s="83"/>
      <c r="L77" s="116"/>
    </row>
    <row r="78" spans="1:12" s="6" customFormat="1" ht="12.75">
      <c r="A78" s="107"/>
      <c r="B78" s="119" t="s">
        <v>53</v>
      </c>
      <c r="C78" s="83"/>
      <c r="D78" s="84"/>
      <c r="E78" s="84"/>
      <c r="F78" s="83"/>
      <c r="G78" s="84"/>
      <c r="H78" s="84"/>
      <c r="I78" s="84"/>
      <c r="J78" s="84"/>
      <c r="K78" s="83"/>
      <c r="L78" s="116"/>
    </row>
    <row r="79" spans="1:12" s="6" customFormat="1" ht="25.5">
      <c r="A79" s="120" t="s">
        <v>56</v>
      </c>
      <c r="B79" s="122" t="s">
        <v>62</v>
      </c>
      <c r="C79" s="83"/>
      <c r="D79" s="84"/>
      <c r="E79" s="84"/>
      <c r="F79" s="83"/>
      <c r="G79" s="84"/>
      <c r="H79" s="84"/>
      <c r="I79" s="84"/>
      <c r="J79" s="84"/>
      <c r="K79" s="83"/>
      <c r="L79" s="116"/>
    </row>
    <row r="80" spans="1:12" s="6" customFormat="1" ht="12.75">
      <c r="A80" s="131" t="s">
        <v>112</v>
      </c>
      <c r="B80" s="132" t="s">
        <v>113</v>
      </c>
      <c r="C80" s="83"/>
      <c r="D80" s="84"/>
      <c r="E80" s="84"/>
      <c r="F80" s="83"/>
      <c r="G80" s="84"/>
      <c r="H80" s="84"/>
      <c r="I80" s="84"/>
      <c r="J80" s="84"/>
      <c r="K80" s="83"/>
      <c r="L80" s="116"/>
    </row>
    <row r="81" spans="1:12" s="6" customFormat="1" ht="25.5">
      <c r="A81" s="125" t="s">
        <v>77</v>
      </c>
      <c r="B81" s="133" t="s">
        <v>78</v>
      </c>
      <c r="C81" s="83"/>
      <c r="D81" s="84"/>
      <c r="E81" s="83"/>
      <c r="F81" s="84"/>
      <c r="G81" s="84"/>
      <c r="H81" s="84"/>
      <c r="I81" s="84"/>
      <c r="J81" s="84"/>
      <c r="K81" s="83"/>
      <c r="L81" s="116"/>
    </row>
    <row r="82" spans="1:12" s="6" customFormat="1" ht="12.75">
      <c r="A82" s="105">
        <v>3</v>
      </c>
      <c r="B82" s="82" t="s">
        <v>48</v>
      </c>
      <c r="C82" s="84">
        <f>SUM(C83)</f>
        <v>2000</v>
      </c>
      <c r="D82" s="84"/>
      <c r="E82" s="84"/>
      <c r="F82" s="84"/>
      <c r="G82" s="84">
        <f>SUM(G83)</f>
        <v>2000</v>
      </c>
      <c r="H82" s="84"/>
      <c r="I82" s="84"/>
      <c r="J82" s="84"/>
      <c r="K82" s="84">
        <f>C82+(C82*0.02)</f>
        <v>2040</v>
      </c>
      <c r="L82" s="115">
        <f>K82+(K82*0.02)</f>
        <v>2080.8</v>
      </c>
    </row>
    <row r="83" spans="1:12" s="6" customFormat="1" ht="12.75">
      <c r="A83" s="107">
        <v>322</v>
      </c>
      <c r="B83" s="85" t="s">
        <v>114</v>
      </c>
      <c r="C83" s="83">
        <v>2000</v>
      </c>
      <c r="D83" s="84"/>
      <c r="E83" s="83"/>
      <c r="F83" s="84"/>
      <c r="G83" s="83">
        <v>2000</v>
      </c>
      <c r="H83" s="83"/>
      <c r="I83" s="83"/>
      <c r="J83" s="83"/>
      <c r="K83" s="83">
        <f>C83+(C83*0.02)</f>
        <v>2040</v>
      </c>
      <c r="L83" s="116">
        <f>K83+(K83*0.02)</f>
        <v>2080.8</v>
      </c>
    </row>
    <row r="84" spans="1:12" s="6" customFormat="1" ht="25.5">
      <c r="A84" s="127" t="s">
        <v>115</v>
      </c>
      <c r="B84" s="122" t="s">
        <v>116</v>
      </c>
      <c r="C84" s="84"/>
      <c r="D84" s="84"/>
      <c r="E84" s="84"/>
      <c r="F84" s="84"/>
      <c r="G84" s="84"/>
      <c r="H84" s="84"/>
      <c r="I84" s="84"/>
      <c r="J84" s="84"/>
      <c r="K84" s="83"/>
      <c r="L84" s="83"/>
    </row>
    <row r="85" spans="1:12" s="6" customFormat="1" ht="25.5">
      <c r="A85" s="125" t="s">
        <v>77</v>
      </c>
      <c r="B85" s="133" t="s">
        <v>78</v>
      </c>
      <c r="C85" s="84"/>
      <c r="D85" s="84"/>
      <c r="E85" s="84"/>
      <c r="F85" s="84"/>
      <c r="G85" s="84"/>
      <c r="H85" s="84"/>
      <c r="I85" s="84"/>
      <c r="J85" s="84"/>
      <c r="K85" s="83"/>
      <c r="L85" s="83"/>
    </row>
    <row r="86" spans="1:12" s="6" customFormat="1" ht="12.75">
      <c r="A86" s="105">
        <v>3</v>
      </c>
      <c r="B86" s="82" t="s">
        <v>48</v>
      </c>
      <c r="C86" s="84">
        <f>SUM(C87+C88)</f>
        <v>6361000</v>
      </c>
      <c r="D86" s="84"/>
      <c r="E86" s="84"/>
      <c r="F86" s="84"/>
      <c r="G86" s="84">
        <f>SUM(G87+G88)</f>
        <v>6361000</v>
      </c>
      <c r="H86" s="84"/>
      <c r="I86" s="84"/>
      <c r="J86" s="84"/>
      <c r="K86" s="84">
        <f>C86+(C86*0.02)</f>
        <v>6488220</v>
      </c>
      <c r="L86" s="115">
        <f>K86+(K86*0.02)</f>
        <v>6617984.4</v>
      </c>
    </row>
    <row r="87" spans="1:12" s="6" customFormat="1" ht="12.75">
      <c r="A87" s="107">
        <v>311</v>
      </c>
      <c r="B87" s="85" t="s">
        <v>22</v>
      </c>
      <c r="C87" s="83">
        <v>5500000</v>
      </c>
      <c r="D87" s="84"/>
      <c r="E87" s="84"/>
      <c r="F87" s="84"/>
      <c r="G87" s="83">
        <v>5500000</v>
      </c>
      <c r="H87" s="84"/>
      <c r="I87" s="84"/>
      <c r="J87" s="84"/>
      <c r="K87" s="83">
        <f>C87+(C87*0.02)</f>
        <v>5610000</v>
      </c>
      <c r="L87" s="116">
        <f>K87+(K87*0.02)</f>
        <v>5722200</v>
      </c>
    </row>
    <row r="88" spans="1:12" s="6" customFormat="1" ht="12.75">
      <c r="A88" s="107">
        <v>313</v>
      </c>
      <c r="B88" s="85" t="s">
        <v>24</v>
      </c>
      <c r="C88" s="83">
        <v>861000</v>
      </c>
      <c r="D88" s="84"/>
      <c r="E88" s="84"/>
      <c r="F88" s="84"/>
      <c r="G88" s="83">
        <v>861000</v>
      </c>
      <c r="H88" s="84"/>
      <c r="I88" s="84"/>
      <c r="J88" s="84"/>
      <c r="K88" s="83">
        <f>C88+(C88*0.02)</f>
        <v>878220</v>
      </c>
      <c r="L88" s="116">
        <f>K88+(K88*0.02)</f>
        <v>895784.4</v>
      </c>
    </row>
    <row r="89" spans="1:12" s="6" customFormat="1" ht="25.5">
      <c r="A89" s="127" t="s">
        <v>117</v>
      </c>
      <c r="B89" s="122" t="s">
        <v>118</v>
      </c>
      <c r="C89" s="83"/>
      <c r="D89" s="84"/>
      <c r="E89" s="84"/>
      <c r="F89" s="84"/>
      <c r="G89" s="83"/>
      <c r="H89" s="84"/>
      <c r="I89" s="84"/>
      <c r="J89" s="84"/>
      <c r="K89" s="83"/>
      <c r="L89" s="116"/>
    </row>
    <row r="90" spans="1:12" s="6" customFormat="1" ht="12.75">
      <c r="A90" s="105">
        <v>3</v>
      </c>
      <c r="B90" s="82" t="s">
        <v>48</v>
      </c>
      <c r="C90" s="84">
        <f>SUM(C91+C92)</f>
        <v>304000</v>
      </c>
      <c r="D90" s="84"/>
      <c r="E90" s="84"/>
      <c r="F90" s="84"/>
      <c r="G90" s="84">
        <f>SUM(G91+G92)</f>
        <v>304000</v>
      </c>
      <c r="H90" s="84"/>
      <c r="I90" s="84"/>
      <c r="J90" s="84"/>
      <c r="K90" s="84">
        <f>C90+(C90*0.02)</f>
        <v>310080</v>
      </c>
      <c r="L90" s="115">
        <f>K90+(K90*0.02)</f>
        <v>316281.6</v>
      </c>
    </row>
    <row r="91" spans="1:12" s="6" customFormat="1" ht="12.75">
      <c r="A91" s="107">
        <v>312</v>
      </c>
      <c r="B91" s="85" t="s">
        <v>23</v>
      </c>
      <c r="C91" s="83">
        <v>200000</v>
      </c>
      <c r="D91" s="84"/>
      <c r="E91" s="84"/>
      <c r="F91" s="84"/>
      <c r="G91" s="83">
        <v>200000</v>
      </c>
      <c r="H91" s="84"/>
      <c r="I91" s="84"/>
      <c r="J91" s="84"/>
      <c r="K91" s="83">
        <f>C91+(C91*0.02)</f>
        <v>204000</v>
      </c>
      <c r="L91" s="116">
        <f>K91+(K91*0.02)</f>
        <v>208080</v>
      </c>
    </row>
    <row r="92" spans="1:12" s="6" customFormat="1" ht="12.75">
      <c r="A92" s="107">
        <v>321</v>
      </c>
      <c r="B92" s="85" t="s">
        <v>25</v>
      </c>
      <c r="C92" s="83">
        <v>104000</v>
      </c>
      <c r="D92" s="84"/>
      <c r="E92" s="84"/>
      <c r="F92" s="84"/>
      <c r="G92" s="83">
        <v>104000</v>
      </c>
      <c r="H92" s="84"/>
      <c r="I92" s="84"/>
      <c r="J92" s="84"/>
      <c r="K92" s="83">
        <f>C92+(C92*0.02)</f>
        <v>106080</v>
      </c>
      <c r="L92" s="116">
        <f>K92+(K92*0.02)</f>
        <v>108201.6</v>
      </c>
    </row>
    <row r="93" spans="1:12" s="6" customFormat="1" ht="25.5">
      <c r="A93" s="107"/>
      <c r="B93" s="119" t="s">
        <v>67</v>
      </c>
      <c r="C93" s="84"/>
      <c r="D93" s="84"/>
      <c r="E93" s="84"/>
      <c r="F93" s="84"/>
      <c r="G93" s="84"/>
      <c r="H93" s="84"/>
      <c r="I93" s="84"/>
      <c r="J93" s="84"/>
      <c r="K93" s="83"/>
      <c r="L93" s="83"/>
    </row>
    <row r="94" spans="1:12" s="6" customFormat="1" ht="12.75">
      <c r="A94" s="127" t="s">
        <v>75</v>
      </c>
      <c r="B94" s="122" t="s">
        <v>119</v>
      </c>
      <c r="C94" s="84"/>
      <c r="D94" s="84"/>
      <c r="E94" s="84"/>
      <c r="F94" s="84"/>
      <c r="G94" s="84"/>
      <c r="H94" s="84"/>
      <c r="I94" s="84"/>
      <c r="J94" s="84"/>
      <c r="K94" s="83"/>
      <c r="L94" s="83"/>
    </row>
    <row r="95" spans="1:12" s="6" customFormat="1" ht="25.5">
      <c r="A95" s="125" t="s">
        <v>77</v>
      </c>
      <c r="B95" s="133" t="s">
        <v>78</v>
      </c>
      <c r="C95" s="84"/>
      <c r="D95" s="84"/>
      <c r="E95" s="84"/>
      <c r="F95" s="84"/>
      <c r="G95" s="84"/>
      <c r="H95" s="84"/>
      <c r="I95" s="84"/>
      <c r="J95" s="84"/>
      <c r="K95" s="83"/>
      <c r="L95" s="83"/>
    </row>
    <row r="96" spans="1:12" s="6" customFormat="1" ht="12.75">
      <c r="A96" s="105">
        <v>3</v>
      </c>
      <c r="B96" s="82" t="s">
        <v>48</v>
      </c>
      <c r="C96" s="84">
        <f>SUM(C97+C98+C99+C100+C101+C102)</f>
        <v>6300</v>
      </c>
      <c r="D96" s="84"/>
      <c r="E96" s="84"/>
      <c r="F96" s="84"/>
      <c r="G96" s="84">
        <f>SUM(G97+G98+G99+G100+G101+G102)</f>
        <v>6300</v>
      </c>
      <c r="H96" s="84"/>
      <c r="I96" s="84"/>
      <c r="J96" s="84"/>
      <c r="K96" s="84">
        <f aca="true" t="shared" si="4" ref="K96:K102">C96+(C96*0.02)</f>
        <v>6426</v>
      </c>
      <c r="L96" s="115">
        <f aca="true" t="shared" si="5" ref="L96:L102">K96+(K96*0.02)</f>
        <v>6554.52</v>
      </c>
    </row>
    <row r="97" spans="1:12" s="6" customFormat="1" ht="12.75">
      <c r="A97" s="107">
        <v>311</v>
      </c>
      <c r="B97" s="85" t="s">
        <v>22</v>
      </c>
      <c r="C97" s="83">
        <v>1500</v>
      </c>
      <c r="D97" s="84"/>
      <c r="E97" s="84"/>
      <c r="F97" s="84"/>
      <c r="G97" s="83">
        <v>1500</v>
      </c>
      <c r="H97" s="84"/>
      <c r="I97" s="84"/>
      <c r="J97" s="84"/>
      <c r="K97" s="83">
        <f t="shared" si="4"/>
        <v>1530</v>
      </c>
      <c r="L97" s="116">
        <f t="shared" si="5"/>
        <v>1560.6</v>
      </c>
    </row>
    <row r="98" spans="1:12" s="6" customFormat="1" ht="12.75">
      <c r="A98" s="107">
        <v>313</v>
      </c>
      <c r="B98" s="85" t="s">
        <v>24</v>
      </c>
      <c r="C98" s="83">
        <v>300</v>
      </c>
      <c r="D98" s="84"/>
      <c r="E98" s="84"/>
      <c r="F98" s="84"/>
      <c r="G98" s="83">
        <v>300</v>
      </c>
      <c r="H98" s="84"/>
      <c r="I98" s="84"/>
      <c r="J98" s="84"/>
      <c r="K98" s="83">
        <f t="shared" si="4"/>
        <v>306</v>
      </c>
      <c r="L98" s="116">
        <f t="shared" si="5"/>
        <v>312.12</v>
      </c>
    </row>
    <row r="99" spans="1:12" s="6" customFormat="1" ht="12.75">
      <c r="A99" s="107">
        <v>321</v>
      </c>
      <c r="B99" s="85" t="s">
        <v>25</v>
      </c>
      <c r="C99" s="83">
        <v>600</v>
      </c>
      <c r="D99" s="84"/>
      <c r="E99" s="84"/>
      <c r="F99" s="84"/>
      <c r="G99" s="83">
        <v>600</v>
      </c>
      <c r="H99" s="84"/>
      <c r="I99" s="84"/>
      <c r="J99" s="84"/>
      <c r="K99" s="83">
        <f t="shared" si="4"/>
        <v>612</v>
      </c>
      <c r="L99" s="116">
        <f t="shared" si="5"/>
        <v>624.24</v>
      </c>
    </row>
    <row r="100" spans="1:12" s="6" customFormat="1" ht="12.75">
      <c r="A100" s="107">
        <v>322</v>
      </c>
      <c r="B100" s="85" t="s">
        <v>26</v>
      </c>
      <c r="C100" s="83">
        <v>1000</v>
      </c>
      <c r="D100" s="84"/>
      <c r="E100" s="84"/>
      <c r="F100" s="84"/>
      <c r="G100" s="83">
        <v>1000</v>
      </c>
      <c r="H100" s="84"/>
      <c r="I100" s="84"/>
      <c r="J100" s="84"/>
      <c r="K100" s="83">
        <f t="shared" si="4"/>
        <v>1020</v>
      </c>
      <c r="L100" s="116">
        <f t="shared" si="5"/>
        <v>1040.4</v>
      </c>
    </row>
    <row r="101" spans="1:12" s="6" customFormat="1" ht="12.75">
      <c r="A101" s="107">
        <v>323</v>
      </c>
      <c r="B101" s="85" t="s">
        <v>27</v>
      </c>
      <c r="C101" s="83">
        <v>2500</v>
      </c>
      <c r="D101" s="84"/>
      <c r="E101" s="84"/>
      <c r="F101" s="84"/>
      <c r="G101" s="83">
        <v>2500</v>
      </c>
      <c r="H101" s="84"/>
      <c r="I101" s="84"/>
      <c r="J101" s="84"/>
      <c r="K101" s="83">
        <f t="shared" si="4"/>
        <v>2550</v>
      </c>
      <c r="L101" s="116">
        <f t="shared" si="5"/>
        <v>2601</v>
      </c>
    </row>
    <row r="102" spans="1:12" s="6" customFormat="1" ht="12.75">
      <c r="A102" s="107">
        <v>329</v>
      </c>
      <c r="B102" s="85" t="s">
        <v>59</v>
      </c>
      <c r="C102" s="83">
        <v>400</v>
      </c>
      <c r="D102" s="84"/>
      <c r="E102" s="84"/>
      <c r="F102" s="84"/>
      <c r="G102" s="83">
        <v>400</v>
      </c>
      <c r="H102" s="84"/>
      <c r="I102" s="84"/>
      <c r="J102" s="84"/>
      <c r="K102" s="83">
        <f t="shared" si="4"/>
        <v>408</v>
      </c>
      <c r="L102" s="116">
        <f t="shared" si="5"/>
        <v>416.16</v>
      </c>
    </row>
    <row r="103" spans="1:12" s="6" customFormat="1" ht="25.5">
      <c r="A103" s="127" t="s">
        <v>75</v>
      </c>
      <c r="B103" s="122" t="s">
        <v>79</v>
      </c>
      <c r="C103" s="84"/>
      <c r="D103" s="84"/>
      <c r="E103" s="84"/>
      <c r="F103" s="84"/>
      <c r="G103" s="84"/>
      <c r="H103" s="84"/>
      <c r="I103" s="84"/>
      <c r="J103" s="84"/>
      <c r="K103" s="83"/>
      <c r="L103" s="83"/>
    </row>
    <row r="104" spans="1:12" s="6" customFormat="1" ht="25.5">
      <c r="A104" s="125" t="s">
        <v>77</v>
      </c>
      <c r="B104" s="133" t="s">
        <v>78</v>
      </c>
      <c r="C104" s="84"/>
      <c r="D104" s="84"/>
      <c r="E104" s="84"/>
      <c r="F104" s="84"/>
      <c r="G104" s="84"/>
      <c r="H104" s="84"/>
      <c r="I104" s="84"/>
      <c r="J104" s="84"/>
      <c r="K104" s="83"/>
      <c r="L104" s="83"/>
    </row>
    <row r="105" spans="1:12" s="6" customFormat="1" ht="12.75">
      <c r="A105" s="105">
        <v>3</v>
      </c>
      <c r="B105" s="82" t="s">
        <v>48</v>
      </c>
      <c r="C105" s="84">
        <f>SUM(C106+C107+C108)</f>
        <v>2000</v>
      </c>
      <c r="D105" s="84"/>
      <c r="E105" s="84"/>
      <c r="F105" s="84"/>
      <c r="G105" s="84">
        <f>SUM(G106+G107+G108)</f>
        <v>2000</v>
      </c>
      <c r="H105" s="84"/>
      <c r="I105" s="84"/>
      <c r="J105" s="84"/>
      <c r="K105" s="84">
        <f>C105+(C105*0.02)</f>
        <v>2040</v>
      </c>
      <c r="L105" s="115">
        <f>K105+(K105*0.02)</f>
        <v>2080.8</v>
      </c>
    </row>
    <row r="106" spans="1:12" s="6" customFormat="1" ht="12.75">
      <c r="A106" s="107">
        <v>322</v>
      </c>
      <c r="B106" s="85" t="s">
        <v>26</v>
      </c>
      <c r="C106" s="83">
        <v>1200</v>
      </c>
      <c r="D106" s="84"/>
      <c r="E106" s="84"/>
      <c r="F106" s="84"/>
      <c r="G106" s="83">
        <v>1200</v>
      </c>
      <c r="H106" s="84"/>
      <c r="I106" s="84"/>
      <c r="J106" s="84"/>
      <c r="K106" s="83">
        <f>C106+(C106*0.02)</f>
        <v>1224</v>
      </c>
      <c r="L106" s="116">
        <f>K106+(K106*0.02)</f>
        <v>1248.48</v>
      </c>
    </row>
    <row r="107" spans="1:12" s="6" customFormat="1" ht="12.75">
      <c r="A107" s="107">
        <v>323</v>
      </c>
      <c r="B107" s="85" t="s">
        <v>27</v>
      </c>
      <c r="C107" s="83">
        <v>600</v>
      </c>
      <c r="D107" s="84"/>
      <c r="E107" s="84"/>
      <c r="F107" s="84"/>
      <c r="G107" s="83">
        <v>600</v>
      </c>
      <c r="H107" s="84"/>
      <c r="I107" s="84"/>
      <c r="J107" s="84"/>
      <c r="K107" s="83">
        <f>C107+(C107*0.02)</f>
        <v>612</v>
      </c>
      <c r="L107" s="116">
        <f>K107+(K107*0.02)</f>
        <v>624.24</v>
      </c>
    </row>
    <row r="108" spans="1:12" s="6" customFormat="1" ht="12.75">
      <c r="A108" s="107">
        <v>329</v>
      </c>
      <c r="B108" s="85" t="s">
        <v>59</v>
      </c>
      <c r="C108" s="83">
        <v>200</v>
      </c>
      <c r="D108" s="84"/>
      <c r="E108" s="84"/>
      <c r="F108" s="84"/>
      <c r="G108" s="83">
        <v>200</v>
      </c>
      <c r="H108" s="84"/>
      <c r="I108" s="84"/>
      <c r="J108" s="84"/>
      <c r="K108" s="83">
        <f>C108+(C108*0.02)</f>
        <v>204</v>
      </c>
      <c r="L108" s="116">
        <f>K108+(K108*0.02)</f>
        <v>208.08</v>
      </c>
    </row>
    <row r="109" spans="1:12" s="6" customFormat="1" ht="12.75">
      <c r="A109" s="127" t="s">
        <v>75</v>
      </c>
      <c r="B109" s="122" t="s">
        <v>80</v>
      </c>
      <c r="C109" s="84"/>
      <c r="D109" s="84"/>
      <c r="E109" s="84"/>
      <c r="F109" s="84"/>
      <c r="G109" s="84"/>
      <c r="H109" s="84"/>
      <c r="I109" s="84"/>
      <c r="J109" s="84"/>
      <c r="K109" s="83"/>
      <c r="L109" s="116"/>
    </row>
    <row r="110" spans="1:12" s="6" customFormat="1" ht="25.5">
      <c r="A110" s="125" t="s">
        <v>77</v>
      </c>
      <c r="B110" s="133" t="s">
        <v>78</v>
      </c>
      <c r="C110" s="84"/>
      <c r="D110" s="84"/>
      <c r="E110" s="84"/>
      <c r="F110" s="84"/>
      <c r="G110" s="84"/>
      <c r="H110" s="84"/>
      <c r="I110" s="84"/>
      <c r="J110" s="84"/>
      <c r="K110" s="83"/>
      <c r="L110" s="116"/>
    </row>
    <row r="111" spans="1:12" s="6" customFormat="1" ht="12.75">
      <c r="A111" s="105">
        <v>3</v>
      </c>
      <c r="B111" s="82" t="s">
        <v>48</v>
      </c>
      <c r="C111" s="84">
        <f>SUM(C112+C113+C114)</f>
        <v>2000</v>
      </c>
      <c r="D111" s="84"/>
      <c r="E111" s="84"/>
      <c r="F111" s="84"/>
      <c r="G111" s="84">
        <f>SUM(G112+G113+G114)</f>
        <v>2000</v>
      </c>
      <c r="H111" s="84"/>
      <c r="I111" s="84"/>
      <c r="J111" s="84"/>
      <c r="K111" s="84">
        <f>C111+(C111*0.02)</f>
        <v>2040</v>
      </c>
      <c r="L111" s="115">
        <f>K111+(K111*0.02)</f>
        <v>2080.8</v>
      </c>
    </row>
    <row r="112" spans="1:12" s="6" customFormat="1" ht="12.75">
      <c r="A112" s="107">
        <v>322</v>
      </c>
      <c r="B112" s="85" t="s">
        <v>26</v>
      </c>
      <c r="C112" s="83">
        <v>1200</v>
      </c>
      <c r="D112" s="84"/>
      <c r="E112" s="84"/>
      <c r="F112" s="84"/>
      <c r="G112" s="83">
        <v>1200</v>
      </c>
      <c r="H112" s="84"/>
      <c r="I112" s="84"/>
      <c r="J112" s="84"/>
      <c r="K112" s="83">
        <f>C112+(C112*0.02)</f>
        <v>1224</v>
      </c>
      <c r="L112" s="116">
        <f>K112+(K112*0.02)</f>
        <v>1248.48</v>
      </c>
    </row>
    <row r="113" spans="1:12" s="6" customFormat="1" ht="12.75">
      <c r="A113" s="107">
        <v>323</v>
      </c>
      <c r="B113" s="85" t="s">
        <v>27</v>
      </c>
      <c r="C113" s="83">
        <v>600</v>
      </c>
      <c r="D113" s="84"/>
      <c r="E113" s="84"/>
      <c r="F113" s="84"/>
      <c r="G113" s="83">
        <v>600</v>
      </c>
      <c r="H113" s="84"/>
      <c r="I113" s="84"/>
      <c r="J113" s="84"/>
      <c r="K113" s="83">
        <f>C113+(C113*0.02)</f>
        <v>612</v>
      </c>
      <c r="L113" s="116">
        <f>K113+(K113*0.02)</f>
        <v>624.24</v>
      </c>
    </row>
    <row r="114" spans="1:12" s="6" customFormat="1" ht="12.75">
      <c r="A114" s="107">
        <v>329</v>
      </c>
      <c r="B114" s="85" t="s">
        <v>59</v>
      </c>
      <c r="C114" s="83">
        <v>200</v>
      </c>
      <c r="D114" s="84"/>
      <c r="E114" s="84"/>
      <c r="F114" s="84"/>
      <c r="G114" s="83">
        <v>200</v>
      </c>
      <c r="H114" s="84"/>
      <c r="I114" s="84"/>
      <c r="J114" s="84"/>
      <c r="K114" s="83">
        <f>C114+(C114*0.02)</f>
        <v>204</v>
      </c>
      <c r="L114" s="116">
        <f>K114+(K114*0.02)</f>
        <v>208.08</v>
      </c>
    </row>
    <row r="115" spans="1:12" s="6" customFormat="1" ht="25.5">
      <c r="A115" s="127" t="s">
        <v>75</v>
      </c>
      <c r="B115" s="122" t="s">
        <v>121</v>
      </c>
      <c r="C115" s="84"/>
      <c r="D115" s="84"/>
      <c r="E115" s="84"/>
      <c r="F115" s="84"/>
      <c r="G115" s="84"/>
      <c r="H115" s="84"/>
      <c r="I115" s="84"/>
      <c r="J115" s="84"/>
      <c r="K115" s="83"/>
      <c r="L115" s="83"/>
    </row>
    <row r="116" spans="1:12" s="6" customFormat="1" ht="25.5">
      <c r="A116" s="125" t="s">
        <v>81</v>
      </c>
      <c r="B116" s="124" t="s">
        <v>82</v>
      </c>
      <c r="C116" s="84"/>
      <c r="D116" s="84"/>
      <c r="E116" s="84"/>
      <c r="F116" s="84"/>
      <c r="G116" s="84"/>
      <c r="H116" s="84"/>
      <c r="I116" s="84"/>
      <c r="J116" s="84"/>
      <c r="K116" s="83"/>
      <c r="L116" s="83"/>
    </row>
    <row r="117" spans="1:12" s="6" customFormat="1" ht="12.75">
      <c r="A117" s="105">
        <v>3</v>
      </c>
      <c r="B117" s="82" t="s">
        <v>48</v>
      </c>
      <c r="C117" s="84">
        <f>SUM(C118+C119+C120+C121+C122)</f>
        <v>34400</v>
      </c>
      <c r="D117" s="84"/>
      <c r="E117" s="84"/>
      <c r="F117" s="84"/>
      <c r="G117" s="84">
        <f>SUM(G118+G119+G120+G121+G122)</f>
        <v>34400</v>
      </c>
      <c r="H117" s="84"/>
      <c r="I117" s="84"/>
      <c r="J117" s="84"/>
      <c r="K117" s="84">
        <f aca="true" t="shared" si="6" ref="K117:K122">C117+(C117*0.02)</f>
        <v>35088</v>
      </c>
      <c r="L117" s="115">
        <f aca="true" t="shared" si="7" ref="L117:L122">K117+(K117*0.02)</f>
        <v>35789.76</v>
      </c>
    </row>
    <row r="118" spans="1:12" s="6" customFormat="1" ht="12.75">
      <c r="A118" s="107">
        <v>311</v>
      </c>
      <c r="B118" s="85" t="s">
        <v>22</v>
      </c>
      <c r="C118" s="83">
        <v>5500</v>
      </c>
      <c r="D118" s="84"/>
      <c r="E118" s="84"/>
      <c r="F118" s="84"/>
      <c r="G118" s="83">
        <v>5500</v>
      </c>
      <c r="H118" s="84"/>
      <c r="I118" s="84"/>
      <c r="J118" s="84"/>
      <c r="K118" s="83">
        <f t="shared" si="6"/>
        <v>5610</v>
      </c>
      <c r="L118" s="116">
        <f t="shared" si="7"/>
        <v>5722.2</v>
      </c>
    </row>
    <row r="119" spans="1:12" s="6" customFormat="1" ht="12.75">
      <c r="A119" s="107">
        <v>313</v>
      </c>
      <c r="B119" s="85" t="s">
        <v>24</v>
      </c>
      <c r="C119" s="83">
        <v>2200</v>
      </c>
      <c r="D119" s="84"/>
      <c r="E119" s="84"/>
      <c r="F119" s="84"/>
      <c r="G119" s="83">
        <v>2200</v>
      </c>
      <c r="H119" s="84"/>
      <c r="I119" s="84"/>
      <c r="J119" s="84"/>
      <c r="K119" s="83">
        <f t="shared" si="6"/>
        <v>2244</v>
      </c>
      <c r="L119" s="116">
        <f t="shared" si="7"/>
        <v>2288.88</v>
      </c>
    </row>
    <row r="120" spans="1:12" s="6" customFormat="1" ht="12.75">
      <c r="A120" s="107">
        <v>322</v>
      </c>
      <c r="B120" s="85" t="s">
        <v>26</v>
      </c>
      <c r="C120" s="83">
        <v>8000</v>
      </c>
      <c r="D120" s="84"/>
      <c r="E120" s="84"/>
      <c r="F120" s="84"/>
      <c r="G120" s="83">
        <v>8000</v>
      </c>
      <c r="H120" s="84"/>
      <c r="I120" s="84"/>
      <c r="J120" s="84"/>
      <c r="K120" s="83">
        <f t="shared" si="6"/>
        <v>8160</v>
      </c>
      <c r="L120" s="116">
        <f t="shared" si="7"/>
        <v>8323.2</v>
      </c>
    </row>
    <row r="121" spans="1:12" s="6" customFormat="1" ht="12.75">
      <c r="A121" s="107">
        <v>323</v>
      </c>
      <c r="B121" s="85" t="s">
        <v>27</v>
      </c>
      <c r="C121" s="83">
        <v>17500</v>
      </c>
      <c r="D121" s="84"/>
      <c r="E121" s="84"/>
      <c r="F121" s="84"/>
      <c r="G121" s="83">
        <v>17500</v>
      </c>
      <c r="H121" s="84"/>
      <c r="I121" s="84"/>
      <c r="J121" s="84"/>
      <c r="K121" s="83">
        <f t="shared" si="6"/>
        <v>17850</v>
      </c>
      <c r="L121" s="116">
        <f t="shared" si="7"/>
        <v>18207</v>
      </c>
    </row>
    <row r="122" spans="1:12" s="6" customFormat="1" ht="12.75">
      <c r="A122" s="107">
        <v>329</v>
      </c>
      <c r="B122" s="85" t="s">
        <v>59</v>
      </c>
      <c r="C122" s="83">
        <v>1200</v>
      </c>
      <c r="D122" s="84"/>
      <c r="E122" s="84"/>
      <c r="F122" s="84"/>
      <c r="G122" s="83">
        <v>1200</v>
      </c>
      <c r="H122" s="84"/>
      <c r="I122" s="84"/>
      <c r="J122" s="84"/>
      <c r="K122" s="83">
        <f t="shared" si="6"/>
        <v>1224</v>
      </c>
      <c r="L122" s="116">
        <f t="shared" si="7"/>
        <v>1248.48</v>
      </c>
    </row>
    <row r="123" spans="1:12" s="6" customFormat="1" ht="25.5">
      <c r="A123" s="107"/>
      <c r="B123" s="119" t="s">
        <v>96</v>
      </c>
      <c r="C123" s="83"/>
      <c r="D123" s="84"/>
      <c r="E123" s="84"/>
      <c r="F123" s="84"/>
      <c r="G123" s="83"/>
      <c r="H123" s="84"/>
      <c r="I123" s="84"/>
      <c r="J123" s="84"/>
      <c r="K123" s="83"/>
      <c r="L123" s="116"/>
    </row>
    <row r="124" spans="1:12" s="6" customFormat="1" ht="12.75">
      <c r="A124" s="127" t="s">
        <v>97</v>
      </c>
      <c r="B124" s="122" t="s">
        <v>98</v>
      </c>
      <c r="C124" s="83"/>
      <c r="D124" s="84"/>
      <c r="E124" s="84"/>
      <c r="F124" s="84"/>
      <c r="G124" s="83"/>
      <c r="H124" s="84"/>
      <c r="I124" s="84"/>
      <c r="J124" s="84"/>
      <c r="K124" s="83"/>
      <c r="L124" s="116"/>
    </row>
    <row r="125" spans="1:12" s="6" customFormat="1" ht="25.5">
      <c r="A125" s="125" t="s">
        <v>111</v>
      </c>
      <c r="B125" s="124" t="s">
        <v>110</v>
      </c>
      <c r="C125" s="83"/>
      <c r="D125" s="84"/>
      <c r="E125" s="83"/>
      <c r="F125" s="84"/>
      <c r="G125" s="84"/>
      <c r="H125" s="84"/>
      <c r="I125" s="84"/>
      <c r="J125" s="84"/>
      <c r="K125" s="83"/>
      <c r="L125" s="116"/>
    </row>
    <row r="126" spans="1:12" s="6" customFormat="1" ht="12.75">
      <c r="A126" s="105">
        <v>4</v>
      </c>
      <c r="B126" s="82" t="s">
        <v>29</v>
      </c>
      <c r="C126" s="84">
        <f>SUM(C127)</f>
        <v>20000</v>
      </c>
      <c r="D126" s="84"/>
      <c r="E126" s="84"/>
      <c r="F126" s="84"/>
      <c r="G126" s="84">
        <f>SUM(G127)</f>
        <v>20000</v>
      </c>
      <c r="H126" s="84"/>
      <c r="I126" s="84"/>
      <c r="J126" s="84"/>
      <c r="K126" s="84">
        <f>C126+(C126*0.02)</f>
        <v>20400</v>
      </c>
      <c r="L126" s="115">
        <f>K126+(K126*0.02)</f>
        <v>20808</v>
      </c>
    </row>
    <row r="127" spans="1:12" s="6" customFormat="1" ht="25.5">
      <c r="A127" s="107">
        <v>424</v>
      </c>
      <c r="B127" s="85" t="s">
        <v>102</v>
      </c>
      <c r="C127" s="83">
        <v>20000</v>
      </c>
      <c r="D127" s="84"/>
      <c r="E127" s="83"/>
      <c r="F127" s="84"/>
      <c r="G127" s="83">
        <v>20000</v>
      </c>
      <c r="H127" s="84"/>
      <c r="I127" s="84"/>
      <c r="J127" s="84"/>
      <c r="K127" s="83">
        <f>C127+(C127*0.02)</f>
        <v>20400</v>
      </c>
      <c r="L127" s="116">
        <f>K127+(K127*0.02)</f>
        <v>20808</v>
      </c>
    </row>
    <row r="128" spans="1:12" s="6" customFormat="1" ht="25.5">
      <c r="A128" s="107"/>
      <c r="B128" s="119" t="s">
        <v>67</v>
      </c>
      <c r="C128" s="83"/>
      <c r="D128" s="84"/>
      <c r="E128" s="83"/>
      <c r="F128" s="84"/>
      <c r="G128" s="83"/>
      <c r="H128" s="84"/>
      <c r="I128" s="84"/>
      <c r="J128" s="84"/>
      <c r="K128" s="83"/>
      <c r="L128" s="116"/>
    </row>
    <row r="129" spans="1:12" s="6" customFormat="1" ht="12.75">
      <c r="A129" s="127" t="s">
        <v>92</v>
      </c>
      <c r="B129" s="122" t="s">
        <v>93</v>
      </c>
      <c r="C129" s="84"/>
      <c r="D129" s="84"/>
      <c r="E129" s="84"/>
      <c r="F129" s="84"/>
      <c r="G129" s="84"/>
      <c r="H129" s="84"/>
      <c r="I129" s="84"/>
      <c r="J129" s="84"/>
      <c r="K129" s="83"/>
      <c r="L129" s="116"/>
    </row>
    <row r="130" spans="1:12" s="6" customFormat="1" ht="25.5">
      <c r="A130" s="125" t="s">
        <v>94</v>
      </c>
      <c r="B130" s="124" t="s">
        <v>95</v>
      </c>
      <c r="C130" s="84"/>
      <c r="D130" s="84"/>
      <c r="E130" s="84"/>
      <c r="F130" s="84"/>
      <c r="G130" s="84"/>
      <c r="H130" s="84"/>
      <c r="I130" s="84"/>
      <c r="J130" s="84"/>
      <c r="K130" s="83"/>
      <c r="L130" s="116"/>
    </row>
    <row r="131" spans="1:12" s="6" customFormat="1" ht="12.75">
      <c r="A131" s="105">
        <v>3</v>
      </c>
      <c r="B131" s="82" t="s">
        <v>48</v>
      </c>
      <c r="C131" s="84">
        <f>SUM(C132+C133+C134)</f>
        <v>81000</v>
      </c>
      <c r="D131" s="84"/>
      <c r="E131" s="84"/>
      <c r="F131" s="84"/>
      <c r="G131" s="84">
        <f>SUM(G132+G133+G134)</f>
        <v>81000</v>
      </c>
      <c r="H131" s="84"/>
      <c r="I131" s="84"/>
      <c r="J131" s="84"/>
      <c r="K131" s="84">
        <f aca="true" t="shared" si="8" ref="K131:K136">C131+(C131*0.02)</f>
        <v>82620</v>
      </c>
      <c r="L131" s="115">
        <f aca="true" t="shared" si="9" ref="L131:L136">K131+(K131*0.02)</f>
        <v>84272.4</v>
      </c>
    </row>
    <row r="132" spans="1:12" s="6" customFormat="1" ht="12.75">
      <c r="A132" s="107">
        <v>321</v>
      </c>
      <c r="B132" s="85" t="s">
        <v>25</v>
      </c>
      <c r="C132" s="83">
        <v>56000</v>
      </c>
      <c r="D132" s="84"/>
      <c r="E132" s="84"/>
      <c r="F132" s="83"/>
      <c r="G132" s="83">
        <v>56000</v>
      </c>
      <c r="H132" s="84"/>
      <c r="I132" s="84"/>
      <c r="J132" s="84"/>
      <c r="K132" s="83">
        <f t="shared" si="8"/>
        <v>57120</v>
      </c>
      <c r="L132" s="116">
        <f t="shared" si="9"/>
        <v>58262.4</v>
      </c>
    </row>
    <row r="133" spans="1:12" s="6" customFormat="1" ht="12.75">
      <c r="A133" s="107">
        <v>323</v>
      </c>
      <c r="B133" s="85" t="s">
        <v>27</v>
      </c>
      <c r="C133" s="83">
        <v>10000</v>
      </c>
      <c r="D133" s="84"/>
      <c r="E133" s="84"/>
      <c r="F133" s="83"/>
      <c r="G133" s="83">
        <v>10000</v>
      </c>
      <c r="H133" s="84"/>
      <c r="I133" s="84"/>
      <c r="J133" s="84"/>
      <c r="K133" s="83">
        <f t="shared" si="8"/>
        <v>10200</v>
      </c>
      <c r="L133" s="116">
        <f t="shared" si="9"/>
        <v>10404</v>
      </c>
    </row>
    <row r="134" spans="1:12" s="6" customFormat="1" ht="12.75">
      <c r="A134" s="107">
        <v>329</v>
      </c>
      <c r="B134" s="85" t="s">
        <v>59</v>
      </c>
      <c r="C134" s="83">
        <v>15000</v>
      </c>
      <c r="D134" s="84"/>
      <c r="E134" s="84"/>
      <c r="F134" s="83"/>
      <c r="G134" s="83">
        <v>15000</v>
      </c>
      <c r="H134" s="84"/>
      <c r="I134" s="84"/>
      <c r="J134" s="84"/>
      <c r="K134" s="83">
        <f t="shared" si="8"/>
        <v>15300</v>
      </c>
      <c r="L134" s="116">
        <f t="shared" si="9"/>
        <v>15606</v>
      </c>
    </row>
    <row r="135" spans="1:12" s="6" customFormat="1" ht="12.75">
      <c r="A135" s="105">
        <v>4</v>
      </c>
      <c r="B135" s="82" t="s">
        <v>29</v>
      </c>
      <c r="C135" s="84">
        <f>SUM(C136)</f>
        <v>2100</v>
      </c>
      <c r="D135" s="84"/>
      <c r="E135" s="84"/>
      <c r="F135" s="84"/>
      <c r="G135" s="84">
        <f>SUM(G136)</f>
        <v>2100</v>
      </c>
      <c r="H135" s="84"/>
      <c r="I135" s="84"/>
      <c r="J135" s="84"/>
      <c r="K135" s="84">
        <f t="shared" si="8"/>
        <v>2142</v>
      </c>
      <c r="L135" s="115">
        <f t="shared" si="9"/>
        <v>2184.84</v>
      </c>
    </row>
    <row r="136" spans="1:12" s="6" customFormat="1" ht="12.75">
      <c r="A136" s="107">
        <v>422</v>
      </c>
      <c r="B136" s="85" t="s">
        <v>101</v>
      </c>
      <c r="C136" s="83">
        <v>2100</v>
      </c>
      <c r="D136" s="84"/>
      <c r="E136" s="84"/>
      <c r="F136" s="83"/>
      <c r="G136" s="83">
        <v>2100</v>
      </c>
      <c r="H136" s="84"/>
      <c r="I136" s="84"/>
      <c r="J136" s="84"/>
      <c r="K136" s="83">
        <f t="shared" si="8"/>
        <v>2142</v>
      </c>
      <c r="L136" s="116">
        <f t="shared" si="9"/>
        <v>2184.84</v>
      </c>
    </row>
    <row r="137" spans="1:12" s="6" customFormat="1" ht="12.75">
      <c r="A137" s="127" t="s">
        <v>83</v>
      </c>
      <c r="B137" s="122" t="s">
        <v>84</v>
      </c>
      <c r="C137" s="84"/>
      <c r="D137" s="84"/>
      <c r="E137" s="84"/>
      <c r="F137" s="84"/>
      <c r="G137" s="84"/>
      <c r="H137" s="84"/>
      <c r="I137" s="84"/>
      <c r="J137" s="84"/>
      <c r="K137" s="83"/>
      <c r="L137" s="116"/>
    </row>
    <row r="138" spans="1:12" s="6" customFormat="1" ht="38.25">
      <c r="A138" s="125" t="s">
        <v>85</v>
      </c>
      <c r="B138" s="124" t="s">
        <v>86</v>
      </c>
      <c r="C138" s="84"/>
      <c r="D138" s="84"/>
      <c r="E138" s="84"/>
      <c r="F138" s="84"/>
      <c r="G138" s="84"/>
      <c r="H138" s="84"/>
      <c r="I138" s="84"/>
      <c r="J138" s="84"/>
      <c r="K138" s="83"/>
      <c r="L138" s="116"/>
    </row>
    <row r="139" spans="1:12" s="6" customFormat="1" ht="12.75">
      <c r="A139" s="105">
        <v>3</v>
      </c>
      <c r="B139" s="82" t="s">
        <v>48</v>
      </c>
      <c r="C139" s="84">
        <f>C140</f>
        <v>8000</v>
      </c>
      <c r="D139" s="84"/>
      <c r="E139" s="84"/>
      <c r="F139" s="84"/>
      <c r="G139" s="84">
        <f>G140</f>
        <v>8000</v>
      </c>
      <c r="H139" s="84"/>
      <c r="I139" s="84"/>
      <c r="J139" s="84"/>
      <c r="K139" s="84">
        <f>C139+(C139*0.02)</f>
        <v>8160</v>
      </c>
      <c r="L139" s="115">
        <f>K139+(K139*0.02)</f>
        <v>8323.2</v>
      </c>
    </row>
    <row r="140" spans="1:12" s="6" customFormat="1" ht="12.75">
      <c r="A140" s="107">
        <v>324</v>
      </c>
      <c r="B140" s="85" t="s">
        <v>87</v>
      </c>
      <c r="C140" s="83">
        <v>8000</v>
      </c>
      <c r="D140" s="84"/>
      <c r="E140" s="84"/>
      <c r="F140" s="84"/>
      <c r="G140" s="83">
        <v>8000</v>
      </c>
      <c r="H140" s="84"/>
      <c r="I140" s="84"/>
      <c r="J140" s="84"/>
      <c r="K140" s="83">
        <f>C140+(C140*0.02)</f>
        <v>8160</v>
      </c>
      <c r="L140" s="116">
        <f>K140+(K140*0.02)</f>
        <v>8323.2</v>
      </c>
    </row>
    <row r="141" spans="1:12" s="6" customFormat="1" ht="12.75">
      <c r="A141" s="107"/>
      <c r="B141" s="85"/>
      <c r="C141" s="83"/>
      <c r="D141" s="84"/>
      <c r="E141" s="84"/>
      <c r="F141" s="84"/>
      <c r="G141" s="83"/>
      <c r="H141" s="84"/>
      <c r="I141" s="84"/>
      <c r="J141" s="84"/>
      <c r="K141" s="83"/>
      <c r="L141" s="116"/>
    </row>
    <row r="142" spans="1:12" s="6" customFormat="1" ht="12.75">
      <c r="A142" s="127" t="s">
        <v>69</v>
      </c>
      <c r="B142" s="122" t="s">
        <v>72</v>
      </c>
      <c r="C142" s="84"/>
      <c r="D142" s="84"/>
      <c r="E142" s="84"/>
      <c r="F142" s="84"/>
      <c r="G142" s="84"/>
      <c r="H142" s="84"/>
      <c r="I142" s="84"/>
      <c r="J142" s="84"/>
      <c r="K142" s="83"/>
      <c r="L142" s="116"/>
    </row>
    <row r="143" spans="1:12" s="6" customFormat="1" ht="12.75">
      <c r="A143" s="125" t="s">
        <v>120</v>
      </c>
      <c r="B143" s="124" t="s">
        <v>21</v>
      </c>
      <c r="C143" s="84"/>
      <c r="D143" s="84"/>
      <c r="E143" s="84"/>
      <c r="F143" s="84"/>
      <c r="G143" s="84"/>
      <c r="H143" s="84"/>
      <c r="I143" s="84"/>
      <c r="J143" s="84"/>
      <c r="K143" s="83"/>
      <c r="L143" s="116"/>
    </row>
    <row r="144" spans="1:12" s="6" customFormat="1" ht="25.5">
      <c r="A144" s="125" t="s">
        <v>73</v>
      </c>
      <c r="B144" s="124" t="s">
        <v>74</v>
      </c>
      <c r="C144" s="84"/>
      <c r="D144" s="84"/>
      <c r="E144" s="84"/>
      <c r="F144" s="84"/>
      <c r="G144" s="84"/>
      <c r="H144" s="84"/>
      <c r="I144" s="84"/>
      <c r="J144" s="84"/>
      <c r="K144" s="83"/>
      <c r="L144" s="116"/>
    </row>
    <row r="145" spans="1:12" s="6" customFormat="1" ht="12.75">
      <c r="A145" s="105">
        <v>3</v>
      </c>
      <c r="B145" s="82" t="s">
        <v>48</v>
      </c>
      <c r="C145" s="84">
        <f>SUM(C146+C147)</f>
        <v>10500</v>
      </c>
      <c r="D145" s="84"/>
      <c r="E145" s="84"/>
      <c r="F145" s="84"/>
      <c r="G145" s="84"/>
      <c r="H145" s="84">
        <f>SUM(H146+H147)</f>
        <v>10500</v>
      </c>
      <c r="I145" s="84"/>
      <c r="J145" s="84"/>
      <c r="K145" s="84">
        <f>C145+(C145*0.02)</f>
        <v>10710</v>
      </c>
      <c r="L145" s="115">
        <f>K145+(K145*0.02)</f>
        <v>10924.2</v>
      </c>
    </row>
    <row r="146" spans="1:12" s="6" customFormat="1" ht="12.75">
      <c r="A146" s="107">
        <v>321</v>
      </c>
      <c r="B146" s="85" t="s">
        <v>25</v>
      </c>
      <c r="C146" s="83">
        <v>10000</v>
      </c>
      <c r="D146" s="84"/>
      <c r="E146" s="84"/>
      <c r="F146" s="83"/>
      <c r="G146" s="84"/>
      <c r="H146" s="83">
        <v>10000</v>
      </c>
      <c r="I146" s="84"/>
      <c r="J146" s="84"/>
      <c r="K146" s="83">
        <f>C146+(C146*0.02)</f>
        <v>10200</v>
      </c>
      <c r="L146" s="116">
        <f>K146+(K146*0.02)</f>
        <v>10404</v>
      </c>
    </row>
    <row r="147" spans="1:12" s="6" customFormat="1" ht="12.75">
      <c r="A147" s="107">
        <v>329</v>
      </c>
      <c r="B147" s="85" t="s">
        <v>59</v>
      </c>
      <c r="C147" s="83">
        <v>500</v>
      </c>
      <c r="D147" s="84"/>
      <c r="E147" s="84"/>
      <c r="F147" s="83"/>
      <c r="G147" s="84"/>
      <c r="H147" s="83">
        <v>500</v>
      </c>
      <c r="I147" s="84"/>
      <c r="J147" s="84"/>
      <c r="K147" s="83"/>
      <c r="L147" s="116"/>
    </row>
    <row r="148" spans="1:12" s="6" customFormat="1" ht="25.5">
      <c r="A148" s="107"/>
      <c r="B148" s="119" t="s">
        <v>96</v>
      </c>
      <c r="C148" s="83"/>
      <c r="D148" s="84"/>
      <c r="E148" s="84"/>
      <c r="F148" s="83"/>
      <c r="G148" s="84"/>
      <c r="H148" s="83"/>
      <c r="I148" s="84"/>
      <c r="J148" s="84"/>
      <c r="K148" s="83"/>
      <c r="L148" s="116"/>
    </row>
    <row r="149" spans="1:12" s="6" customFormat="1" ht="12.75">
      <c r="A149" s="127" t="s">
        <v>97</v>
      </c>
      <c r="B149" s="122" t="s">
        <v>98</v>
      </c>
      <c r="C149" s="83"/>
      <c r="D149" s="84"/>
      <c r="E149" s="84"/>
      <c r="F149" s="83"/>
      <c r="G149" s="84"/>
      <c r="H149" s="83"/>
      <c r="I149" s="84"/>
      <c r="J149" s="84"/>
      <c r="K149" s="83"/>
      <c r="L149" s="116"/>
    </row>
    <row r="150" spans="1:12" s="6" customFormat="1" ht="25.5">
      <c r="A150" s="125" t="s">
        <v>103</v>
      </c>
      <c r="B150" s="124" t="s">
        <v>104</v>
      </c>
      <c r="C150" s="84"/>
      <c r="D150" s="84"/>
      <c r="E150" s="84"/>
      <c r="F150" s="84"/>
      <c r="G150" s="84"/>
      <c r="H150" s="84"/>
      <c r="I150" s="84"/>
      <c r="J150" s="84"/>
      <c r="K150" s="83"/>
      <c r="L150" s="116"/>
    </row>
    <row r="151" spans="1:12" s="6" customFormat="1" ht="12.75">
      <c r="A151" s="105">
        <v>4</v>
      </c>
      <c r="B151" s="82" t="s">
        <v>29</v>
      </c>
      <c r="C151" s="84">
        <f>C152</f>
        <v>1000</v>
      </c>
      <c r="D151" s="84"/>
      <c r="E151" s="84"/>
      <c r="F151" s="84"/>
      <c r="G151" s="84"/>
      <c r="H151" s="84">
        <f>H152</f>
        <v>1000</v>
      </c>
      <c r="I151" s="84"/>
      <c r="J151" s="84"/>
      <c r="K151" s="84">
        <f>C151+(C151*0.02)</f>
        <v>1020</v>
      </c>
      <c r="L151" s="115">
        <f>K151+(K151*0.02)</f>
        <v>1040.4</v>
      </c>
    </row>
    <row r="152" spans="1:12" s="6" customFormat="1" ht="25.5">
      <c r="A152" s="107">
        <v>424</v>
      </c>
      <c r="B152" s="85" t="s">
        <v>102</v>
      </c>
      <c r="C152" s="83">
        <v>1000</v>
      </c>
      <c r="D152" s="84"/>
      <c r="E152" s="84"/>
      <c r="F152" s="84"/>
      <c r="G152" s="84"/>
      <c r="H152" s="83">
        <v>1000</v>
      </c>
      <c r="I152" s="84"/>
      <c r="J152" s="84"/>
      <c r="K152" s="83">
        <f>C152+(C152*0.02)</f>
        <v>1020</v>
      </c>
      <c r="L152" s="116">
        <f>K152+(K152*0.02)</f>
        <v>1040.4</v>
      </c>
    </row>
    <row r="153" spans="1:12" s="6" customFormat="1" ht="12.75">
      <c r="A153" s="107"/>
      <c r="B153" s="85"/>
      <c r="C153" s="83"/>
      <c r="D153" s="84"/>
      <c r="E153" s="84"/>
      <c r="F153" s="84"/>
      <c r="G153" s="84"/>
      <c r="H153" s="83"/>
      <c r="I153" s="84"/>
      <c r="J153" s="84"/>
      <c r="K153" s="83"/>
      <c r="L153" s="116"/>
    </row>
    <row r="154" spans="1:12" s="6" customFormat="1" ht="12.75">
      <c r="A154" s="127" t="s">
        <v>105</v>
      </c>
      <c r="B154" s="122" t="s">
        <v>106</v>
      </c>
      <c r="C154" s="84"/>
      <c r="D154" s="84"/>
      <c r="E154" s="84"/>
      <c r="F154" s="84"/>
      <c r="G154" s="84"/>
      <c r="H154" s="84"/>
      <c r="I154" s="84"/>
      <c r="J154" s="84"/>
      <c r="K154" s="83"/>
      <c r="L154" s="83"/>
    </row>
    <row r="155" spans="1:12" s="6" customFormat="1" ht="25.5">
      <c r="A155" s="125" t="s">
        <v>60</v>
      </c>
      <c r="B155" s="124" t="s">
        <v>61</v>
      </c>
      <c r="C155" s="84"/>
      <c r="D155" s="84"/>
      <c r="E155" s="84"/>
      <c r="F155" s="84"/>
      <c r="G155" s="84"/>
      <c r="H155" s="84"/>
      <c r="I155" s="84"/>
      <c r="J155" s="84"/>
      <c r="K155" s="83"/>
      <c r="L155" s="83"/>
    </row>
    <row r="156" spans="1:12" s="6" customFormat="1" ht="12.75">
      <c r="A156" s="105">
        <v>3</v>
      </c>
      <c r="B156" s="82" t="s">
        <v>48</v>
      </c>
      <c r="C156" s="84">
        <f>SUM(C157+C158+C159+C160)</f>
        <v>77600</v>
      </c>
      <c r="D156" s="84">
        <f>SUM(D157+D158+D159+D160)</f>
        <v>77600</v>
      </c>
      <c r="E156" s="84"/>
      <c r="F156" s="84"/>
      <c r="G156" s="84"/>
      <c r="H156" s="84"/>
      <c r="I156" s="84"/>
      <c r="J156" s="84"/>
      <c r="K156" s="84">
        <f>C156+(C156*0.02)</f>
        <v>79152</v>
      </c>
      <c r="L156" s="115">
        <f>K156+(K156*0.02)</f>
        <v>80735.04</v>
      </c>
    </row>
    <row r="157" spans="1:12" s="6" customFormat="1" ht="12.75">
      <c r="A157" s="107">
        <v>311</v>
      </c>
      <c r="B157" s="85" t="s">
        <v>22</v>
      </c>
      <c r="C157" s="83">
        <v>58000</v>
      </c>
      <c r="D157" s="83">
        <v>58000</v>
      </c>
      <c r="E157" s="84"/>
      <c r="F157" s="84"/>
      <c r="G157" s="84"/>
      <c r="H157" s="84"/>
      <c r="I157" s="84"/>
      <c r="J157" s="84"/>
      <c r="K157" s="83">
        <f>C157+(C157*0.02)</f>
        <v>59160</v>
      </c>
      <c r="L157" s="116">
        <f>K157+(K157*0.02)</f>
        <v>60343.2</v>
      </c>
    </row>
    <row r="158" spans="1:12" s="6" customFormat="1" ht="12.75">
      <c r="A158" s="107">
        <v>312</v>
      </c>
      <c r="B158" s="85" t="s">
        <v>23</v>
      </c>
      <c r="C158" s="83">
        <v>6000</v>
      </c>
      <c r="D158" s="83">
        <v>6000</v>
      </c>
      <c r="E158" s="84"/>
      <c r="F158" s="84"/>
      <c r="G158" s="84"/>
      <c r="H158" s="84"/>
      <c r="I158" s="84"/>
      <c r="J158" s="84"/>
      <c r="K158" s="83">
        <f>C158+(C158*0.02)</f>
        <v>6120</v>
      </c>
      <c r="L158" s="116">
        <f>K158+(K158*0.02)</f>
        <v>6242.4</v>
      </c>
    </row>
    <row r="159" spans="1:12" s="6" customFormat="1" ht="12.75">
      <c r="A159" s="107">
        <v>313</v>
      </c>
      <c r="B159" s="85" t="s">
        <v>24</v>
      </c>
      <c r="C159" s="83">
        <v>10000</v>
      </c>
      <c r="D159" s="83">
        <v>10000</v>
      </c>
      <c r="E159" s="84"/>
      <c r="F159" s="84"/>
      <c r="G159" s="84"/>
      <c r="H159" s="84"/>
      <c r="I159" s="84"/>
      <c r="J159" s="84"/>
      <c r="K159" s="83">
        <f>C159+(C159*0.02)</f>
        <v>10200</v>
      </c>
      <c r="L159" s="116">
        <f>K159+(K159*0.02)</f>
        <v>10404</v>
      </c>
    </row>
    <row r="160" spans="1:12" s="6" customFormat="1" ht="12.75">
      <c r="A160" s="107">
        <v>321</v>
      </c>
      <c r="B160" s="85" t="s">
        <v>25</v>
      </c>
      <c r="C160" s="83">
        <v>3600</v>
      </c>
      <c r="D160" s="83">
        <v>3600</v>
      </c>
      <c r="E160" s="84"/>
      <c r="F160" s="84"/>
      <c r="G160" s="84"/>
      <c r="H160" s="84"/>
      <c r="I160" s="84"/>
      <c r="J160" s="84"/>
      <c r="K160" s="83">
        <f>C160+(C160*0.02)</f>
        <v>3672</v>
      </c>
      <c r="L160" s="116">
        <f>K160+(K160*0.02)</f>
        <v>3745.44</v>
      </c>
    </row>
    <row r="161" spans="1:10" ht="12.75">
      <c r="A161" s="61"/>
      <c r="B161" s="8"/>
      <c r="C161" s="4"/>
      <c r="D161" s="4"/>
      <c r="E161" s="4"/>
      <c r="F161" s="4"/>
      <c r="G161" s="4"/>
      <c r="H161" s="4"/>
      <c r="I161" s="4"/>
      <c r="J161" s="4"/>
    </row>
    <row r="164" ht="12.75">
      <c r="B164" s="134" t="s">
        <v>124</v>
      </c>
    </row>
    <row r="165" ht="12.75">
      <c r="B165" s="134" t="s">
        <v>125</v>
      </c>
    </row>
    <row r="167" spans="2:9" ht="12.75">
      <c r="B167" s="63" t="s">
        <v>127</v>
      </c>
      <c r="D167" s="3" t="s">
        <v>126</v>
      </c>
      <c r="I167" s="3" t="s">
        <v>130</v>
      </c>
    </row>
    <row r="168" spans="2:9" ht="12.75">
      <c r="B168" s="63" t="s">
        <v>128</v>
      </c>
      <c r="D168" s="3" t="s">
        <v>129</v>
      </c>
      <c r="I168" s="3" t="s">
        <v>131</v>
      </c>
    </row>
    <row r="171" ht="12.75">
      <c r="B171" s="63" t="s">
        <v>132</v>
      </c>
    </row>
  </sheetData>
  <sheetProtection/>
  <mergeCells count="1">
    <mergeCell ref="A1:J1"/>
  </mergeCells>
  <printOptions horizontalCentered="1"/>
  <pageMargins left="0.25" right="0.25" top="0.75" bottom="0.75" header="0.3" footer="0.3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</cp:lastModifiedBy>
  <cp:lastPrinted>2019-12-16T08:30:06Z</cp:lastPrinted>
  <dcterms:created xsi:type="dcterms:W3CDTF">2013-09-11T11:00:21Z</dcterms:created>
  <dcterms:modified xsi:type="dcterms:W3CDTF">2019-12-16T10:28:00Z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